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.1 - Bourané konstrukce" sheetId="2" r:id="rId2"/>
    <sheet name="01.2 - Nové konstrukce" sheetId="3" r:id="rId3"/>
    <sheet name="02 - Profesní část" sheetId="4" r:id="rId4"/>
    <sheet name="04 - VRN" sheetId="5" r:id="rId5"/>
    <sheet name="Seznam figur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'01.1 - Bourané konstrukce'!$C$134:$K$284</definedName>
    <definedName name="_xlnm.Print_Area" localSheetId="1">'01.1 - Bourané konstrukce'!$C$4:$J$76,'01.1 - Bourané konstrukce'!$C$82:$J$114,'01.1 - Bourané konstrukce'!$C$120:$K$284</definedName>
    <definedName name="_xlnm.Print_Titles" localSheetId="1">'01.1 - Bourané konstrukce'!$134:$134</definedName>
    <definedName name="_xlnm._FilterDatabase" localSheetId="2" hidden="1">'01.2 - Nové konstrukce'!$C$135:$K$551</definedName>
    <definedName name="_xlnm.Print_Area" localSheetId="2">'01.2 - Nové konstrukce'!$C$4:$J$76,'01.2 - Nové konstrukce'!$C$82:$J$115,'01.2 - Nové konstrukce'!$C$121:$K$551</definedName>
    <definedName name="_xlnm.Print_Titles" localSheetId="2">'01.2 - Nové konstrukce'!$135:$135</definedName>
    <definedName name="_xlnm._FilterDatabase" localSheetId="3" hidden="1">'02 - Profesní část'!$C$117:$K$127</definedName>
    <definedName name="_xlnm.Print_Area" localSheetId="3">'02 - Profesní část'!$C$4:$J$76,'02 - Profesní část'!$C$82:$J$99,'02 - Profesní část'!$C$105:$K$127</definedName>
    <definedName name="_xlnm.Print_Titles" localSheetId="3">'02 - Profesní část'!$117:$117</definedName>
    <definedName name="_xlnm._FilterDatabase" localSheetId="4" hidden="1">'04 - VRN'!$C$117:$K$135</definedName>
    <definedName name="_xlnm.Print_Area" localSheetId="4">'04 - VRN'!$C$4:$J$76,'04 - VRN'!$C$82:$J$99,'04 - VRN'!$C$105:$K$135</definedName>
    <definedName name="_xlnm.Print_Titles" localSheetId="4">'04 - VRN'!$117:$117</definedName>
    <definedName name="_xlnm.Print_Area" localSheetId="5">'Seznam figur'!$C$4:$G$120</definedName>
    <definedName name="_xlnm.Print_Titles" localSheetId="5">'Seznam figur'!$9:$9</definedName>
  </definedNames>
  <calcPr/>
</workbook>
</file>

<file path=xl/calcChain.xml><?xml version="1.0" encoding="utf-8"?>
<calcChain xmlns="http://schemas.openxmlformats.org/spreadsheetml/2006/main">
  <c i="6" l="1" r="D7"/>
  <c i="5" r="J37"/>
  <c r="J36"/>
  <c i="1" r="AY99"/>
  <c i="5" r="J35"/>
  <c i="1" r="AX99"/>
  <c i="5" r="BI135"/>
  <c r="BH135"/>
  <c r="BG135"/>
  <c r="BF135"/>
  <c r="BK135"/>
  <c r="J135"/>
  <c r="BE135"/>
  <c r="BI134"/>
  <c r="BH134"/>
  <c r="BG134"/>
  <c r="BF134"/>
  <c r="BK134"/>
  <c r="J134"/>
  <c r="BE134"/>
  <c r="BI133"/>
  <c r="BH133"/>
  <c r="BG133"/>
  <c r="BF133"/>
  <c r="BK133"/>
  <c r="J133"/>
  <c r="BE133"/>
  <c r="BI132"/>
  <c r="BH132"/>
  <c r="BG132"/>
  <c r="BF132"/>
  <c r="BK132"/>
  <c r="J132"/>
  <c r="BE132"/>
  <c r="BI131"/>
  <c r="BH131"/>
  <c r="BG131"/>
  <c r="BF131"/>
  <c r="BK131"/>
  <c r="J131"/>
  <c r="BE131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J115"/>
  <c r="J114"/>
  <c r="F114"/>
  <c r="F112"/>
  <c r="E110"/>
  <c r="J92"/>
  <c r="J91"/>
  <c r="F91"/>
  <c r="F89"/>
  <c r="E87"/>
  <c r="J18"/>
  <c r="E18"/>
  <c r="F92"/>
  <c r="J17"/>
  <c r="J12"/>
  <c r="J89"/>
  <c r="E7"/>
  <c r="E108"/>
  <c i="4" r="J37"/>
  <c r="J36"/>
  <c i="1" r="AY98"/>
  <c i="4" r="J35"/>
  <c i="1" r="AX98"/>
  <c i="4" r="BI127"/>
  <c r="BH127"/>
  <c r="BG127"/>
  <c r="BF127"/>
  <c r="BK127"/>
  <c r="J127"/>
  <c r="BE127"/>
  <c r="BI126"/>
  <c r="BH126"/>
  <c r="BG126"/>
  <c r="BF126"/>
  <c r="BK126"/>
  <c r="J126"/>
  <c r="BE126"/>
  <c r="BI125"/>
  <c r="BH125"/>
  <c r="BG125"/>
  <c r="BF125"/>
  <c r="BK125"/>
  <c r="J125"/>
  <c r="BE125"/>
  <c r="BI124"/>
  <c r="BH124"/>
  <c r="BG124"/>
  <c r="BF124"/>
  <c r="BK124"/>
  <c r="J124"/>
  <c r="BE124"/>
  <c r="BI123"/>
  <c r="BH123"/>
  <c r="BG123"/>
  <c r="BF123"/>
  <c r="BK123"/>
  <c r="J123"/>
  <c r="BE123"/>
  <c r="BI121"/>
  <c r="BH121"/>
  <c r="BG121"/>
  <c r="BF121"/>
  <c r="T121"/>
  <c r="R121"/>
  <c r="P121"/>
  <c r="BI120"/>
  <c r="BH120"/>
  <c r="BG120"/>
  <c r="BF120"/>
  <c r="T120"/>
  <c r="R120"/>
  <c r="P120"/>
  <c r="J115"/>
  <c r="J114"/>
  <c r="F114"/>
  <c r="F112"/>
  <c r="E110"/>
  <c r="J92"/>
  <c r="J91"/>
  <c r="F91"/>
  <c r="F89"/>
  <c r="E87"/>
  <c r="J18"/>
  <c r="E18"/>
  <c r="F115"/>
  <c r="J17"/>
  <c r="J12"/>
  <c r="J112"/>
  <c r="E7"/>
  <c r="E108"/>
  <c i="3" r="J39"/>
  <c r="J38"/>
  <c i="1" r="AY97"/>
  <c i="3" r="J37"/>
  <c i="1" r="AX97"/>
  <c i="3" r="BI551"/>
  <c r="BH551"/>
  <c r="BG551"/>
  <c r="BF551"/>
  <c r="BK551"/>
  <c r="J551"/>
  <c r="BE551"/>
  <c r="BI550"/>
  <c r="BH550"/>
  <c r="BG550"/>
  <c r="BF550"/>
  <c r="BK550"/>
  <c r="J550"/>
  <c r="BE550"/>
  <c r="BI549"/>
  <c r="BH549"/>
  <c r="BG549"/>
  <c r="BF549"/>
  <c r="BK549"/>
  <c r="J549"/>
  <c r="BE549"/>
  <c r="BI548"/>
  <c r="BH548"/>
  <c r="BG548"/>
  <c r="BF548"/>
  <c r="BK548"/>
  <c r="J548"/>
  <c r="BE548"/>
  <c r="BI547"/>
  <c r="BH547"/>
  <c r="BG547"/>
  <c r="BF547"/>
  <c r="BK547"/>
  <c r="J547"/>
  <c r="BE547"/>
  <c r="BI545"/>
  <c r="BH545"/>
  <c r="BG545"/>
  <c r="BF545"/>
  <c r="T545"/>
  <c r="R545"/>
  <c r="P545"/>
  <c r="BI544"/>
  <c r="BH544"/>
  <c r="BG544"/>
  <c r="BF544"/>
  <c r="T544"/>
  <c r="R544"/>
  <c r="P544"/>
  <c r="BI543"/>
  <c r="BH543"/>
  <c r="BG543"/>
  <c r="BF543"/>
  <c r="T543"/>
  <c r="R543"/>
  <c r="P543"/>
  <c r="BI541"/>
  <c r="BH541"/>
  <c r="BG541"/>
  <c r="BF541"/>
  <c r="T541"/>
  <c r="R541"/>
  <c r="P541"/>
  <c r="BI532"/>
  <c r="BH532"/>
  <c r="BG532"/>
  <c r="BF532"/>
  <c r="T532"/>
  <c r="R532"/>
  <c r="P532"/>
  <c r="BI531"/>
  <c r="BH531"/>
  <c r="BG531"/>
  <c r="BF531"/>
  <c r="T531"/>
  <c r="R531"/>
  <c r="P531"/>
  <c r="BI530"/>
  <c r="BH530"/>
  <c r="BG530"/>
  <c r="BF530"/>
  <c r="T530"/>
  <c r="R530"/>
  <c r="P530"/>
  <c r="BI528"/>
  <c r="BH528"/>
  <c r="BG528"/>
  <c r="BF528"/>
  <c r="T528"/>
  <c r="R528"/>
  <c r="P528"/>
  <c r="BI523"/>
  <c r="BH523"/>
  <c r="BG523"/>
  <c r="BF523"/>
  <c r="T523"/>
  <c r="R523"/>
  <c r="P523"/>
  <c r="BI518"/>
  <c r="BH518"/>
  <c r="BG518"/>
  <c r="BF518"/>
  <c r="T518"/>
  <c r="R518"/>
  <c r="P518"/>
  <c r="BI516"/>
  <c r="BH516"/>
  <c r="BG516"/>
  <c r="BF516"/>
  <c r="T516"/>
  <c r="R516"/>
  <c r="P516"/>
  <c r="BI511"/>
  <c r="BH511"/>
  <c r="BG511"/>
  <c r="BF511"/>
  <c r="T511"/>
  <c r="R511"/>
  <c r="P511"/>
  <c r="BI509"/>
  <c r="BH509"/>
  <c r="BG509"/>
  <c r="BF509"/>
  <c r="T509"/>
  <c r="R509"/>
  <c r="P509"/>
  <c r="BI503"/>
  <c r="BH503"/>
  <c r="BG503"/>
  <c r="BF503"/>
  <c r="T503"/>
  <c r="R503"/>
  <c r="P503"/>
  <c r="BI498"/>
  <c r="BH498"/>
  <c r="BG498"/>
  <c r="BF498"/>
  <c r="T498"/>
  <c r="R498"/>
  <c r="P498"/>
  <c r="BI493"/>
  <c r="BH493"/>
  <c r="BG493"/>
  <c r="BF493"/>
  <c r="T493"/>
  <c r="R493"/>
  <c r="P493"/>
  <c r="BI488"/>
  <c r="BH488"/>
  <c r="BG488"/>
  <c r="BF488"/>
  <c r="T488"/>
  <c r="R488"/>
  <c r="P488"/>
  <c r="BI483"/>
  <c r="BH483"/>
  <c r="BG483"/>
  <c r="BF483"/>
  <c r="T483"/>
  <c r="R483"/>
  <c r="P483"/>
  <c r="BI481"/>
  <c r="BH481"/>
  <c r="BG481"/>
  <c r="BF481"/>
  <c r="T481"/>
  <c r="R481"/>
  <c r="P481"/>
  <c r="BI475"/>
  <c r="BH475"/>
  <c r="BG475"/>
  <c r="BF475"/>
  <c r="T475"/>
  <c r="R475"/>
  <c r="P475"/>
  <c r="BI473"/>
  <c r="BH473"/>
  <c r="BG473"/>
  <c r="BF473"/>
  <c r="T473"/>
  <c r="R473"/>
  <c r="P473"/>
  <c r="BI467"/>
  <c r="BH467"/>
  <c r="BG467"/>
  <c r="BF467"/>
  <c r="T467"/>
  <c r="R467"/>
  <c r="P467"/>
  <c r="BI466"/>
  <c r="BH466"/>
  <c r="BG466"/>
  <c r="BF466"/>
  <c r="T466"/>
  <c r="R466"/>
  <c r="P466"/>
  <c r="BI459"/>
  <c r="BH459"/>
  <c r="BG459"/>
  <c r="BF459"/>
  <c r="T459"/>
  <c r="R459"/>
  <c r="P459"/>
  <c r="BI453"/>
  <c r="BH453"/>
  <c r="BG453"/>
  <c r="BF453"/>
  <c r="T453"/>
  <c r="R453"/>
  <c r="P453"/>
  <c r="BI443"/>
  <c r="BH443"/>
  <c r="BG443"/>
  <c r="BF443"/>
  <c r="T443"/>
  <c r="R443"/>
  <c r="P443"/>
  <c r="BI437"/>
  <c r="BH437"/>
  <c r="BG437"/>
  <c r="BF437"/>
  <c r="T437"/>
  <c r="R437"/>
  <c r="P437"/>
  <c r="BI431"/>
  <c r="BH431"/>
  <c r="BG431"/>
  <c r="BF431"/>
  <c r="T431"/>
  <c r="R431"/>
  <c r="P431"/>
  <c r="BI424"/>
  <c r="BH424"/>
  <c r="BG424"/>
  <c r="BF424"/>
  <c r="T424"/>
  <c r="R424"/>
  <c r="P424"/>
  <c r="BI418"/>
  <c r="BH418"/>
  <c r="BG418"/>
  <c r="BF418"/>
  <c r="T418"/>
  <c r="R418"/>
  <c r="P418"/>
  <c r="BI412"/>
  <c r="BH412"/>
  <c r="BG412"/>
  <c r="BF412"/>
  <c r="T412"/>
  <c r="R412"/>
  <c r="P412"/>
  <c r="BI406"/>
  <c r="BH406"/>
  <c r="BG406"/>
  <c r="BF406"/>
  <c r="T406"/>
  <c r="R406"/>
  <c r="P406"/>
  <c r="BI400"/>
  <c r="BH400"/>
  <c r="BG400"/>
  <c r="BF400"/>
  <c r="T400"/>
  <c r="R400"/>
  <c r="P400"/>
  <c r="BI394"/>
  <c r="BH394"/>
  <c r="BG394"/>
  <c r="BF394"/>
  <c r="T394"/>
  <c r="R394"/>
  <c r="P394"/>
  <c r="BI388"/>
  <c r="BH388"/>
  <c r="BG388"/>
  <c r="BF388"/>
  <c r="T388"/>
  <c r="R388"/>
  <c r="P388"/>
  <c r="BI386"/>
  <c r="BH386"/>
  <c r="BG386"/>
  <c r="BF386"/>
  <c r="T386"/>
  <c r="R386"/>
  <c r="P386"/>
  <c r="BI377"/>
  <c r="BH377"/>
  <c r="BG377"/>
  <c r="BF377"/>
  <c r="T377"/>
  <c r="R377"/>
  <c r="P377"/>
  <c r="BI366"/>
  <c r="BH366"/>
  <c r="BG366"/>
  <c r="BF366"/>
  <c r="T366"/>
  <c r="R366"/>
  <c r="P366"/>
  <c r="BI364"/>
  <c r="BH364"/>
  <c r="BG364"/>
  <c r="BF364"/>
  <c r="T364"/>
  <c r="R364"/>
  <c r="P364"/>
  <c r="BI353"/>
  <c r="BH353"/>
  <c r="BG353"/>
  <c r="BF353"/>
  <c r="T353"/>
  <c r="R353"/>
  <c r="P353"/>
  <c r="BI347"/>
  <c r="BH347"/>
  <c r="BG347"/>
  <c r="BF347"/>
  <c r="T347"/>
  <c r="R347"/>
  <c r="P347"/>
  <c r="BI341"/>
  <c r="BH341"/>
  <c r="BG341"/>
  <c r="BF341"/>
  <c r="T341"/>
  <c r="R341"/>
  <c r="P341"/>
  <c r="BI332"/>
  <c r="BH332"/>
  <c r="BG332"/>
  <c r="BF332"/>
  <c r="T332"/>
  <c r="R332"/>
  <c r="P332"/>
  <c r="BI323"/>
  <c r="BH323"/>
  <c r="BG323"/>
  <c r="BF323"/>
  <c r="T323"/>
  <c r="R323"/>
  <c r="P323"/>
  <c r="BI314"/>
  <c r="BH314"/>
  <c r="BG314"/>
  <c r="BF314"/>
  <c r="T314"/>
  <c r="R314"/>
  <c r="P314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8"/>
  <c r="BH288"/>
  <c r="BG288"/>
  <c r="BF288"/>
  <c r="T288"/>
  <c r="R288"/>
  <c r="P288"/>
  <c r="BI283"/>
  <c r="BH283"/>
  <c r="BG283"/>
  <c r="BF283"/>
  <c r="T283"/>
  <c r="R283"/>
  <c r="P283"/>
  <c r="BI282"/>
  <c r="BH282"/>
  <c r="BG282"/>
  <c r="BF282"/>
  <c r="T282"/>
  <c r="R282"/>
  <c r="P282"/>
  <c r="BI277"/>
  <c r="BH277"/>
  <c r="BG277"/>
  <c r="BF277"/>
  <c r="T277"/>
  <c r="R277"/>
  <c r="P277"/>
  <c r="BI272"/>
  <c r="BH272"/>
  <c r="BG272"/>
  <c r="BF272"/>
  <c r="T272"/>
  <c r="R272"/>
  <c r="P272"/>
  <c r="BI267"/>
  <c r="BH267"/>
  <c r="BG267"/>
  <c r="BF267"/>
  <c r="T267"/>
  <c r="R267"/>
  <c r="P267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49"/>
  <c r="BH249"/>
  <c r="BG249"/>
  <c r="BF249"/>
  <c r="T249"/>
  <c r="R249"/>
  <c r="P249"/>
  <c r="BI247"/>
  <c r="BH247"/>
  <c r="BG247"/>
  <c r="BF247"/>
  <c r="T247"/>
  <c r="R247"/>
  <c r="P247"/>
  <c r="BI238"/>
  <c r="BH238"/>
  <c r="BG238"/>
  <c r="BF238"/>
  <c r="T238"/>
  <c r="R238"/>
  <c r="P238"/>
  <c r="BI235"/>
  <c r="BH235"/>
  <c r="BG235"/>
  <c r="BF235"/>
  <c r="T235"/>
  <c r="T234"/>
  <c r="R235"/>
  <c r="R234"/>
  <c r="P235"/>
  <c r="P234"/>
  <c r="BI233"/>
  <c r="BH233"/>
  <c r="BG233"/>
  <c r="BF233"/>
  <c r="T233"/>
  <c r="R233"/>
  <c r="P233"/>
  <c r="BI232"/>
  <c r="BH232"/>
  <c r="BG232"/>
  <c r="BF232"/>
  <c r="T232"/>
  <c r="R232"/>
  <c r="P232"/>
  <c r="BI230"/>
  <c r="BH230"/>
  <c r="BG230"/>
  <c r="BF230"/>
  <c r="T230"/>
  <c r="R230"/>
  <c r="P230"/>
  <c r="BI224"/>
  <c r="BH224"/>
  <c r="BG224"/>
  <c r="BF224"/>
  <c r="T224"/>
  <c r="R224"/>
  <c r="P224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07"/>
  <c r="BH207"/>
  <c r="BG207"/>
  <c r="BF207"/>
  <c r="T207"/>
  <c r="R207"/>
  <c r="P207"/>
  <c r="BI206"/>
  <c r="BH206"/>
  <c r="BG206"/>
  <c r="BF206"/>
  <c r="T206"/>
  <c r="R206"/>
  <c r="P206"/>
  <c r="BI200"/>
  <c r="BH200"/>
  <c r="BG200"/>
  <c r="BF200"/>
  <c r="T200"/>
  <c r="R200"/>
  <c r="P200"/>
  <c r="BI199"/>
  <c r="BH199"/>
  <c r="BG199"/>
  <c r="BF199"/>
  <c r="T199"/>
  <c r="R199"/>
  <c r="P199"/>
  <c r="BI193"/>
  <c r="BH193"/>
  <c r="BG193"/>
  <c r="BF193"/>
  <c r="T193"/>
  <c r="R193"/>
  <c r="P193"/>
  <c r="BI187"/>
  <c r="BH187"/>
  <c r="BG187"/>
  <c r="BF187"/>
  <c r="T187"/>
  <c r="R187"/>
  <c r="P187"/>
  <c r="BI180"/>
  <c r="BH180"/>
  <c r="BG180"/>
  <c r="BF180"/>
  <c r="T180"/>
  <c r="R180"/>
  <c r="P180"/>
  <c r="BI174"/>
  <c r="BH174"/>
  <c r="BG174"/>
  <c r="BF174"/>
  <c r="T174"/>
  <c r="R174"/>
  <c r="P174"/>
  <c r="BI168"/>
  <c r="BH168"/>
  <c r="BG168"/>
  <c r="BF168"/>
  <c r="T168"/>
  <c r="R168"/>
  <c r="P168"/>
  <c r="BI163"/>
  <c r="BH163"/>
  <c r="BG163"/>
  <c r="BF163"/>
  <c r="T163"/>
  <c r="R163"/>
  <c r="P163"/>
  <c r="BI157"/>
  <c r="BH157"/>
  <c r="BG157"/>
  <c r="BF157"/>
  <c r="T157"/>
  <c r="R157"/>
  <c r="P157"/>
  <c r="BI150"/>
  <c r="BH150"/>
  <c r="BG150"/>
  <c r="BF150"/>
  <c r="T150"/>
  <c r="R150"/>
  <c r="P150"/>
  <c r="BI149"/>
  <c r="BH149"/>
  <c r="BG149"/>
  <c r="BF149"/>
  <c r="T149"/>
  <c r="R149"/>
  <c r="P149"/>
  <c r="BI144"/>
  <c r="BH144"/>
  <c r="BG144"/>
  <c r="BF144"/>
  <c r="T144"/>
  <c r="R144"/>
  <c r="P144"/>
  <c r="BI139"/>
  <c r="BH139"/>
  <c r="BG139"/>
  <c r="BF139"/>
  <c r="T139"/>
  <c r="R139"/>
  <c r="P139"/>
  <c r="J133"/>
  <c r="J132"/>
  <c r="F132"/>
  <c r="F130"/>
  <c r="E128"/>
  <c r="J94"/>
  <c r="J93"/>
  <c r="F93"/>
  <c r="F91"/>
  <c r="E89"/>
  <c r="J20"/>
  <c r="E20"/>
  <c r="F94"/>
  <c r="J19"/>
  <c r="J14"/>
  <c r="J130"/>
  <c r="E7"/>
  <c r="E124"/>
  <c i="2" r="J39"/>
  <c r="J38"/>
  <c i="1" r="AY96"/>
  <c i="2" r="J37"/>
  <c i="1" r="AX96"/>
  <c i="2" r="BI284"/>
  <c r="BH284"/>
  <c r="BG284"/>
  <c r="BF284"/>
  <c r="BK284"/>
  <c r="J284"/>
  <c r="BE284"/>
  <c r="BI283"/>
  <c r="BH283"/>
  <c r="BG283"/>
  <c r="BF283"/>
  <c r="BK283"/>
  <c r="J283"/>
  <c r="BE283"/>
  <c r="BI282"/>
  <c r="BH282"/>
  <c r="BG282"/>
  <c r="BF282"/>
  <c r="BK282"/>
  <c r="J282"/>
  <c r="BE282"/>
  <c r="BI281"/>
  <c r="BH281"/>
  <c r="BG281"/>
  <c r="BF281"/>
  <c r="BK281"/>
  <c r="J281"/>
  <c r="BE281"/>
  <c r="BI280"/>
  <c r="BH280"/>
  <c r="BG280"/>
  <c r="BF280"/>
  <c r="BK280"/>
  <c r="J280"/>
  <c r="BE280"/>
  <c r="BI278"/>
  <c r="BH278"/>
  <c r="BG278"/>
  <c r="BF278"/>
  <c r="T278"/>
  <c r="T277"/>
  <c r="R278"/>
  <c r="R277"/>
  <c r="P278"/>
  <c r="P277"/>
  <c r="BI267"/>
  <c r="BH267"/>
  <c r="BG267"/>
  <c r="BF267"/>
  <c r="T267"/>
  <c r="T266"/>
  <c r="R267"/>
  <c r="R266"/>
  <c r="P267"/>
  <c r="P266"/>
  <c r="BI261"/>
  <c r="BH261"/>
  <c r="BG261"/>
  <c r="BF261"/>
  <c r="T261"/>
  <c r="T260"/>
  <c r="R261"/>
  <c r="R260"/>
  <c r="P261"/>
  <c r="P260"/>
  <c r="BI255"/>
  <c r="BH255"/>
  <c r="BG255"/>
  <c r="BF255"/>
  <c r="T255"/>
  <c r="T254"/>
  <c r="R255"/>
  <c r="R254"/>
  <c r="P255"/>
  <c r="P254"/>
  <c r="BI253"/>
  <c r="BH253"/>
  <c r="BG253"/>
  <c r="BF253"/>
  <c r="T253"/>
  <c r="R253"/>
  <c r="P253"/>
  <c r="BI248"/>
  <c r="BH248"/>
  <c r="BG248"/>
  <c r="BF248"/>
  <c r="T248"/>
  <c r="R248"/>
  <c r="P248"/>
  <c r="BI243"/>
  <c r="BH243"/>
  <c r="BG243"/>
  <c r="BF243"/>
  <c r="T243"/>
  <c r="R243"/>
  <c r="P243"/>
  <c r="BI237"/>
  <c r="BH237"/>
  <c r="BG237"/>
  <c r="BF237"/>
  <c r="T237"/>
  <c r="T236"/>
  <c r="R237"/>
  <c r="R236"/>
  <c r="P237"/>
  <c r="P236"/>
  <c r="BI231"/>
  <c r="BH231"/>
  <c r="BG231"/>
  <c r="BF231"/>
  <c r="T231"/>
  <c r="T230"/>
  <c r="R231"/>
  <c r="R230"/>
  <c r="P231"/>
  <c r="P230"/>
  <c r="BI229"/>
  <c r="BH229"/>
  <c r="BG229"/>
  <c r="BF229"/>
  <c r="T229"/>
  <c r="T228"/>
  <c r="R229"/>
  <c r="R228"/>
  <c r="P229"/>
  <c r="P228"/>
  <c r="BI223"/>
  <c r="BH223"/>
  <c r="BG223"/>
  <c r="BF223"/>
  <c r="T223"/>
  <c r="R223"/>
  <c r="P223"/>
  <c r="BI218"/>
  <c r="BH218"/>
  <c r="BG218"/>
  <c r="BF218"/>
  <c r="T218"/>
  <c r="R218"/>
  <c r="P218"/>
  <c r="BI213"/>
  <c r="BH213"/>
  <c r="BG213"/>
  <c r="BF213"/>
  <c r="T213"/>
  <c r="R213"/>
  <c r="P213"/>
  <c r="BI212"/>
  <c r="BH212"/>
  <c r="BG212"/>
  <c r="BF212"/>
  <c r="T212"/>
  <c r="R212"/>
  <c r="P212"/>
  <c r="BI207"/>
  <c r="BH207"/>
  <c r="BG207"/>
  <c r="BF207"/>
  <c r="T207"/>
  <c r="R207"/>
  <c r="P207"/>
  <c r="BI201"/>
  <c r="BH201"/>
  <c r="BG201"/>
  <c r="BF201"/>
  <c r="T201"/>
  <c r="T200"/>
  <c r="R201"/>
  <c r="R200"/>
  <c r="P201"/>
  <c r="P200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84"/>
  <c r="BH184"/>
  <c r="BG184"/>
  <c r="BF184"/>
  <c r="T184"/>
  <c r="R184"/>
  <c r="P184"/>
  <c r="BI179"/>
  <c r="BH179"/>
  <c r="BG179"/>
  <c r="BF179"/>
  <c r="T179"/>
  <c r="R179"/>
  <c r="P179"/>
  <c r="BI174"/>
  <c r="BH174"/>
  <c r="BG174"/>
  <c r="BF174"/>
  <c r="T174"/>
  <c r="R174"/>
  <c r="P174"/>
  <c r="BI169"/>
  <c r="BH169"/>
  <c r="BG169"/>
  <c r="BF169"/>
  <c r="T169"/>
  <c r="R169"/>
  <c r="P169"/>
  <c r="BI164"/>
  <c r="BH164"/>
  <c r="BG164"/>
  <c r="BF164"/>
  <c r="T164"/>
  <c r="R164"/>
  <c r="P164"/>
  <c r="BI159"/>
  <c r="BH159"/>
  <c r="BG159"/>
  <c r="BF159"/>
  <c r="T159"/>
  <c r="R159"/>
  <c r="P159"/>
  <c r="BI158"/>
  <c r="BH158"/>
  <c r="BG158"/>
  <c r="BF158"/>
  <c r="T158"/>
  <c r="R158"/>
  <c r="P158"/>
  <c r="BI153"/>
  <c r="BH153"/>
  <c r="BG153"/>
  <c r="BF153"/>
  <c r="T153"/>
  <c r="R153"/>
  <c r="P153"/>
  <c r="BI148"/>
  <c r="BH148"/>
  <c r="BG148"/>
  <c r="BF148"/>
  <c r="T148"/>
  <c r="R148"/>
  <c r="P148"/>
  <c r="BI143"/>
  <c r="BH143"/>
  <c r="BG143"/>
  <c r="BF143"/>
  <c r="T143"/>
  <c r="R143"/>
  <c r="P143"/>
  <c r="BI138"/>
  <c r="BH138"/>
  <c r="BG138"/>
  <c r="BF138"/>
  <c r="T138"/>
  <c r="R138"/>
  <c r="P138"/>
  <c r="J132"/>
  <c r="J131"/>
  <c r="F131"/>
  <c r="F129"/>
  <c r="E127"/>
  <c r="J94"/>
  <c r="J93"/>
  <c r="F93"/>
  <c r="F91"/>
  <c r="E89"/>
  <c r="J20"/>
  <c r="E20"/>
  <c r="F94"/>
  <c r="J19"/>
  <c r="J14"/>
  <c r="J91"/>
  <c r="E7"/>
  <c r="E123"/>
  <c i="1" r="L90"/>
  <c r="AM90"/>
  <c r="AM89"/>
  <c r="L89"/>
  <c r="AM87"/>
  <c r="L87"/>
  <c r="L85"/>
  <c r="L84"/>
  <c i="2" r="J143"/>
  <c r="BK212"/>
  <c r="BK174"/>
  <c r="BK231"/>
  <c r="J174"/>
  <c r="BK207"/>
  <c r="J223"/>
  <c r="BK169"/>
  <c r="BK158"/>
  <c r="BK192"/>
  <c i="3" r="J518"/>
  <c r="J443"/>
  <c r="J347"/>
  <c r="J300"/>
  <c r="J193"/>
  <c r="BK531"/>
  <c r="J473"/>
  <c r="BK267"/>
  <c r="BK543"/>
  <c r="J488"/>
  <c r="BK298"/>
  <c r="BK233"/>
  <c r="J150"/>
  <c r="BK488"/>
  <c r="BK303"/>
  <c r="BK207"/>
  <c r="J353"/>
  <c r="J235"/>
  <c r="BK193"/>
  <c r="BK498"/>
  <c r="J366"/>
  <c r="BK290"/>
  <c r="J199"/>
  <c r="BK483"/>
  <c r="BK388"/>
  <c r="J301"/>
  <c r="J291"/>
  <c r="BK144"/>
  <c r="BK353"/>
  <c r="BK292"/>
  <c r="BK235"/>
  <c i="4" r="BK120"/>
  <c i="5" r="BK122"/>
  <c i="2" r="BK229"/>
  <c r="J261"/>
  <c r="BK148"/>
  <c r="BK194"/>
  <c r="J201"/>
  <c r="BK237"/>
  <c r="J191"/>
  <c r="BK179"/>
  <c r="J255"/>
  <c i="3" r="BK516"/>
  <c r="J437"/>
  <c r="BK309"/>
  <c r="J298"/>
  <c r="J157"/>
  <c r="BK530"/>
  <c r="BK475"/>
  <c r="BK282"/>
  <c r="BK213"/>
  <c r="BK406"/>
  <c r="J282"/>
  <c r="BK224"/>
  <c r="BK149"/>
  <c r="J309"/>
  <c r="BK293"/>
  <c r="J206"/>
  <c r="BK332"/>
  <c r="J224"/>
  <c r="J532"/>
  <c r="J459"/>
  <c r="J314"/>
  <c r="BK288"/>
  <c r="BK139"/>
  <c r="BK418"/>
  <c r="BK366"/>
  <c r="J260"/>
  <c r="BK467"/>
  <c r="J377"/>
  <c r="J290"/>
  <c r="J139"/>
  <c i="5" r="BK128"/>
  <c r="J120"/>
  <c i="2" r="J237"/>
  <c r="BK267"/>
  <c r="J184"/>
  <c r="BK153"/>
  <c r="BK261"/>
  <c r="J193"/>
  <c r="J229"/>
  <c r="J243"/>
  <c r="BK191"/>
  <c r="J212"/>
  <c r="J158"/>
  <c i="3" r="J467"/>
  <c r="BK307"/>
  <c r="J293"/>
  <c r="BK174"/>
  <c r="J543"/>
  <c r="BK518"/>
  <c r="BK302"/>
  <c r="BK262"/>
  <c r="BK541"/>
  <c r="J394"/>
  <c r="BK258"/>
  <c r="J544"/>
  <c r="J418"/>
  <c r="BK301"/>
  <c r="J272"/>
  <c r="J296"/>
  <c r="BK215"/>
  <c r="J493"/>
  <c r="BK394"/>
  <c r="BK249"/>
  <c r="BK180"/>
  <c r="J475"/>
  <c r="BK386"/>
  <c r="J299"/>
  <c r="J187"/>
  <c i="5" r="BK126"/>
  <c i="2" r="J179"/>
  <c r="BK196"/>
  <c r="BK143"/>
  <c r="J159"/>
  <c r="J267"/>
  <c r="BK255"/>
  <c r="BK193"/>
  <c r="BK184"/>
  <c r="J164"/>
  <c r="J169"/>
  <c i="3" r="BK509"/>
  <c r="J364"/>
  <c r="J303"/>
  <c r="J163"/>
  <c r="J541"/>
  <c r="J498"/>
  <c r="BK296"/>
  <c r="J233"/>
  <c r="J531"/>
  <c r="BK466"/>
  <c r="J388"/>
  <c r="BK230"/>
  <c r="J530"/>
  <c r="BK341"/>
  <c r="BK277"/>
  <c r="BK157"/>
  <c r="BK297"/>
  <c r="J213"/>
  <c r="J483"/>
  <c r="BK300"/>
  <c r="J238"/>
  <c r="BK168"/>
  <c r="BK459"/>
  <c r="BK377"/>
  <c r="J294"/>
  <c r="J180"/>
  <c r="BK424"/>
  <c r="J323"/>
  <c r="BK283"/>
  <c i="4" r="BK121"/>
  <c i="5" r="J122"/>
  <c r="J126"/>
  <c i="2" r="BK198"/>
  <c r="BK248"/>
  <c r="J195"/>
  <c r="BK253"/>
  <c r="BK278"/>
  <c r="BK195"/>
  <c r="J153"/>
  <c r="J196"/>
  <c r="J194"/>
  <c r="BK223"/>
  <c i="3" r="J528"/>
  <c r="J424"/>
  <c r="J308"/>
  <c r="BK299"/>
  <c r="J214"/>
  <c r="J545"/>
  <c r="J516"/>
  <c r="J304"/>
  <c r="BK232"/>
  <c r="BK528"/>
  <c r="J412"/>
  <c r="BK272"/>
  <c r="BK200"/>
  <c r="BK493"/>
  <c r="BK310"/>
  <c r="J295"/>
  <c r="J149"/>
  <c r="J305"/>
  <c r="J247"/>
  <c r="BK163"/>
  <c r="BK443"/>
  <c r="J332"/>
  <c r="J230"/>
  <c r="BK544"/>
  <c r="BK437"/>
  <c r="BK364"/>
  <c r="BK295"/>
  <c r="BK214"/>
  <c r="J453"/>
  <c r="J312"/>
  <c i="4" r="J121"/>
  <c i="5" r="J124"/>
  <c i="2" r="BK138"/>
  <c r="J192"/>
  <c r="J248"/>
  <c r="J207"/>
  <c r="J253"/>
  <c r="J138"/>
  <c r="BK201"/>
  <c i="1" r="AS95"/>
  <c i="3" r="BK312"/>
  <c r="J262"/>
  <c r="BK532"/>
  <c r="BK481"/>
  <c r="BK294"/>
  <c r="J258"/>
  <c r="J503"/>
  <c r="J400"/>
  <c r="BK260"/>
  <c r="J207"/>
  <c r="BK453"/>
  <c r="BK304"/>
  <c r="J288"/>
  <c r="BK199"/>
  <c r="J310"/>
  <c r="J283"/>
  <c r="J511"/>
  <c r="BK412"/>
  <c r="J302"/>
  <c r="J215"/>
  <c r="BK511"/>
  <c r="BK400"/>
  <c r="BK314"/>
  <c r="BK247"/>
  <c r="J386"/>
  <c r="BK311"/>
  <c r="BK150"/>
  <c i="5" r="BK124"/>
  <c i="2" r="J218"/>
  <c r="BK218"/>
  <c r="BK159"/>
  <c r="BK243"/>
  <c r="J148"/>
  <c r="J198"/>
  <c r="J231"/>
  <c r="J213"/>
  <c r="BK213"/>
  <c r="J278"/>
  <c r="BK164"/>
  <c i="3" r="BK473"/>
  <c r="J311"/>
  <c r="J267"/>
  <c r="J144"/>
  <c r="J523"/>
  <c r="J307"/>
  <c r="J277"/>
  <c r="BK545"/>
  <c r="J509"/>
  <c r="BK431"/>
  <c r="J297"/>
  <c r="BK238"/>
  <c r="J174"/>
  <c r="J481"/>
  <c r="BK305"/>
  <c r="J292"/>
  <c r="BK187"/>
  <c r="BK308"/>
  <c r="J249"/>
  <c r="J200"/>
  <c r="BK523"/>
  <c r="J466"/>
  <c r="BK347"/>
  <c r="J232"/>
  <c r="BK503"/>
  <c r="J406"/>
  <c r="BK323"/>
  <c r="BK206"/>
  <c r="J431"/>
  <c r="J341"/>
  <c r="BK291"/>
  <c r="J168"/>
  <c i="4" r="J120"/>
  <c i="5" r="BK120"/>
  <c r="J128"/>
  <c i="2" l="1" r="R137"/>
  <c r="T190"/>
  <c r="BK206"/>
  <c r="J206"/>
  <c r="J104"/>
  <c r="BK242"/>
  <c r="J242"/>
  <c r="J108"/>
  <c r="T137"/>
  <c r="T136"/>
  <c r="R206"/>
  <c r="P242"/>
  <c i="3" r="P162"/>
  <c r="T231"/>
  <c r="P261"/>
  <c r="P313"/>
  <c r="P482"/>
  <c r="BK542"/>
  <c r="J542"/>
  <c r="J113"/>
  <c i="4" r="BK122"/>
  <c r="J122"/>
  <c r="J98"/>
  <c i="2" r="BK137"/>
  <c r="J137"/>
  <c r="J100"/>
  <c r="P190"/>
  <c r="P206"/>
  <c r="P199"/>
  <c i="3" r="BK162"/>
  <c r="J162"/>
  <c r="J101"/>
  <c r="R231"/>
  <c r="R261"/>
  <c r="T289"/>
  <c r="R313"/>
  <c r="BK482"/>
  <c r="J482"/>
  <c r="J111"/>
  <c r="T529"/>
  <c i="4" r="T119"/>
  <c r="T118"/>
  <c i="3" r="P138"/>
  <c r="BK237"/>
  <c r="J237"/>
  <c r="J105"/>
  <c r="T261"/>
  <c r="P306"/>
  <c r="T306"/>
  <c r="P387"/>
  <c r="R529"/>
  <c i="4" r="R119"/>
  <c r="R118"/>
  <c i="2" r="P137"/>
  <c r="P136"/>
  <c r="P135"/>
  <c i="1" r="AU96"/>
  <c i="2" r="R190"/>
  <c r="T206"/>
  <c r="R242"/>
  <c i="3" r="BK138"/>
  <c r="J138"/>
  <c r="J100"/>
  <c r="R138"/>
  <c r="BK231"/>
  <c r="J231"/>
  <c r="J102"/>
  <c r="R237"/>
  <c r="BK289"/>
  <c r="J289"/>
  <c r="J107"/>
  <c r="BK306"/>
  <c r="J306"/>
  <c r="J108"/>
  <c r="R306"/>
  <c r="R387"/>
  <c r="BK529"/>
  <c r="J529"/>
  <c r="J112"/>
  <c r="R542"/>
  <c i="4" r="BK119"/>
  <c r="J119"/>
  <c r="J97"/>
  <c i="3" r="R162"/>
  <c r="R137"/>
  <c r="P237"/>
  <c r="BK313"/>
  <c r="J313"/>
  <c r="J109"/>
  <c r="T387"/>
  <c r="P529"/>
  <c r="T542"/>
  <c i="4" r="P119"/>
  <c r="P118"/>
  <c i="1" r="AU98"/>
  <c i="3" r="T138"/>
  <c r="P231"/>
  <c r="BK261"/>
  <c r="J261"/>
  <c r="J106"/>
  <c r="R289"/>
  <c r="T313"/>
  <c r="R482"/>
  <c r="P542"/>
  <c i="5" r="R119"/>
  <c r="R118"/>
  <c i="2" r="BK190"/>
  <c r="J190"/>
  <c r="J101"/>
  <c r="T242"/>
  <c r="BK279"/>
  <c r="J279"/>
  <c r="J113"/>
  <c i="3" r="T162"/>
  <c r="T137"/>
  <c r="T237"/>
  <c r="P289"/>
  <c r="BK387"/>
  <c r="J387"/>
  <c r="J110"/>
  <c r="T482"/>
  <c r="BK546"/>
  <c r="J546"/>
  <c r="J114"/>
  <c i="5" r="BK119"/>
  <c r="J119"/>
  <c r="J97"/>
  <c r="P119"/>
  <c r="P118"/>
  <c i="1" r="AU99"/>
  <c i="5" r="T119"/>
  <c r="T118"/>
  <c r="BK130"/>
  <c r="J130"/>
  <c r="J98"/>
  <c i="2" r="BK228"/>
  <c r="J228"/>
  <c r="J105"/>
  <c r="BK200"/>
  <c r="J200"/>
  <c r="J103"/>
  <c r="BK230"/>
  <c r="J230"/>
  <c r="J106"/>
  <c r="BK254"/>
  <c r="J254"/>
  <c r="J109"/>
  <c r="BK266"/>
  <c r="J266"/>
  <c r="J111"/>
  <c r="BK277"/>
  <c r="J277"/>
  <c r="J112"/>
  <c r="BK236"/>
  <c r="J236"/>
  <c r="J107"/>
  <c r="BK260"/>
  <c r="J260"/>
  <c r="J110"/>
  <c i="3" r="BK234"/>
  <c r="J234"/>
  <c r="J103"/>
  <c i="5" r="BE122"/>
  <c r="BE126"/>
  <c r="J112"/>
  <c r="BE128"/>
  <c r="F115"/>
  <c r="BE120"/>
  <c r="E85"/>
  <c r="BE124"/>
  <c i="3" r="BK236"/>
  <c r="J236"/>
  <c r="J104"/>
  <c i="4" r="J89"/>
  <c r="F92"/>
  <c i="3" r="BK137"/>
  <c r="J137"/>
  <c r="J99"/>
  <c i="4" r="E85"/>
  <c r="BE120"/>
  <c r="BE121"/>
  <c i="3" r="BE206"/>
  <c r="BE233"/>
  <c r="BE249"/>
  <c r="BE282"/>
  <c r="BE298"/>
  <c r="BE300"/>
  <c r="BE302"/>
  <c r="BE303"/>
  <c r="BE305"/>
  <c r="BE308"/>
  <c r="BE418"/>
  <c r="J91"/>
  <c r="F133"/>
  <c r="BE174"/>
  <c r="BE199"/>
  <c r="BE215"/>
  <c r="BE235"/>
  <c r="BE288"/>
  <c r="BE301"/>
  <c r="BE310"/>
  <c r="BE311"/>
  <c r="BE312"/>
  <c r="BE347"/>
  <c r="BE353"/>
  <c r="BE394"/>
  <c r="BE424"/>
  <c r="BE431"/>
  <c r="BE498"/>
  <c r="BE528"/>
  <c r="BE531"/>
  <c r="BE149"/>
  <c r="BE157"/>
  <c r="BE163"/>
  <c r="BE262"/>
  <c r="BE294"/>
  <c r="BE297"/>
  <c r="BE304"/>
  <c r="BE400"/>
  <c r="BE406"/>
  <c r="BE437"/>
  <c r="BE488"/>
  <c r="BE503"/>
  <c r="BE509"/>
  <c r="BE518"/>
  <c r="BE544"/>
  <c r="BE545"/>
  <c i="2" r="BK199"/>
  <c r="J199"/>
  <c r="J102"/>
  <c i="3" r="BE139"/>
  <c r="BE180"/>
  <c r="BE187"/>
  <c r="BE267"/>
  <c r="BE292"/>
  <c r="BE293"/>
  <c r="BE299"/>
  <c r="BE314"/>
  <c r="BE323"/>
  <c r="BE364"/>
  <c r="BE150"/>
  <c r="BE224"/>
  <c r="BE238"/>
  <c r="BE258"/>
  <c r="BE260"/>
  <c r="BE290"/>
  <c r="BE307"/>
  <c r="BE388"/>
  <c r="BE412"/>
  <c r="BE443"/>
  <c r="BE511"/>
  <c i="2" r="BK136"/>
  <c r="BK135"/>
  <c r="J135"/>
  <c r="J98"/>
  <c i="3" r="E85"/>
  <c r="BE144"/>
  <c r="BE193"/>
  <c r="BE213"/>
  <c r="BE214"/>
  <c r="BE291"/>
  <c r="BE296"/>
  <c r="BE453"/>
  <c r="BE467"/>
  <c r="BE473"/>
  <c r="BE516"/>
  <c r="BE523"/>
  <c r="BE532"/>
  <c r="BE200"/>
  <c r="BE230"/>
  <c r="BE247"/>
  <c r="BE309"/>
  <c r="BE493"/>
  <c r="BE168"/>
  <c r="BE207"/>
  <c r="BE232"/>
  <c r="BE272"/>
  <c r="BE277"/>
  <c r="BE283"/>
  <c r="BE295"/>
  <c r="BE332"/>
  <c r="BE341"/>
  <c r="BE366"/>
  <c r="BE377"/>
  <c r="BE386"/>
  <c r="BE459"/>
  <c r="BE466"/>
  <c r="BE475"/>
  <c r="BE481"/>
  <c r="BE483"/>
  <c r="BE530"/>
  <c r="BE541"/>
  <c r="BE543"/>
  <c i="2" r="F132"/>
  <c r="BE143"/>
  <c r="BE174"/>
  <c r="BE196"/>
  <c r="BE201"/>
  <c r="BE213"/>
  <c r="BE243"/>
  <c r="BE138"/>
  <c r="BE148"/>
  <c r="BE169"/>
  <c r="BE192"/>
  <c r="BE198"/>
  <c r="BE248"/>
  <c r="BE253"/>
  <c r="E85"/>
  <c r="BE158"/>
  <c r="BE191"/>
  <c r="BE193"/>
  <c r="BE195"/>
  <c r="BE261"/>
  <c r="J129"/>
  <c r="BE153"/>
  <c r="BE212"/>
  <c r="BE179"/>
  <c r="BE184"/>
  <c r="BE207"/>
  <c r="BE218"/>
  <c r="BE223"/>
  <c r="BE229"/>
  <c r="BE237"/>
  <c r="BE255"/>
  <c r="BE267"/>
  <c r="BE278"/>
  <c r="BE231"/>
  <c r="BE159"/>
  <c r="BE164"/>
  <c r="BE194"/>
  <c r="J36"/>
  <c i="1" r="AW96"/>
  <c i="3" r="F39"/>
  <c i="1" r="BD97"/>
  <c i="3" r="J36"/>
  <c i="1" r="AW97"/>
  <c r="AS94"/>
  <c i="3" r="F37"/>
  <c i="1" r="BB97"/>
  <c i="2" r="F38"/>
  <c i="1" r="BC96"/>
  <c i="3" r="F38"/>
  <c i="1" r="BC97"/>
  <c i="3" r="F36"/>
  <c i="1" r="BA97"/>
  <c i="2" r="F36"/>
  <c i="1" r="BA96"/>
  <c i="4" r="F34"/>
  <c i="1" r="BA98"/>
  <c i="4" r="F36"/>
  <c i="1" r="BC98"/>
  <c i="5" r="J34"/>
  <c i="1" r="AW99"/>
  <c i="5" r="F35"/>
  <c i="1" r="BB99"/>
  <c i="2" r="F37"/>
  <c i="1" r="BB96"/>
  <c i="4" r="J34"/>
  <c i="1" r="AW98"/>
  <c i="4" r="F37"/>
  <c i="1" r="BD98"/>
  <c i="5" r="F37"/>
  <c i="1" r="BD99"/>
  <c i="2" r="F39"/>
  <c i="1" r="BD96"/>
  <c i="4" r="F35"/>
  <c i="1" r="BB98"/>
  <c i="5" r="F34"/>
  <c i="1" r="BA99"/>
  <c i="5" r="F36"/>
  <c i="1" r="BC99"/>
  <c i="3" l="1" r="R236"/>
  <c r="R136"/>
  <c r="P137"/>
  <c r="P236"/>
  <c i="2" r="R199"/>
  <c i="3" r="T236"/>
  <c r="T136"/>
  <c i="2" r="T199"/>
  <c r="T135"/>
  <c r="R136"/>
  <c r="R135"/>
  <c i="4" r="BK118"/>
  <c r="J118"/>
  <c r="J96"/>
  <c i="5" r="BK118"/>
  <c r="J118"/>
  <c i="3" r="BK136"/>
  <c r="J136"/>
  <c i="2" r="J136"/>
  <c r="J99"/>
  <c i="5" r="J30"/>
  <c i="1" r="AG99"/>
  <c r="BC95"/>
  <c r="AY95"/>
  <c i="2" r="J32"/>
  <c i="1" r="AG96"/>
  <c r="BA95"/>
  <c i="3" r="J35"/>
  <c i="1" r="AV97"/>
  <c r="AT97"/>
  <c i="2" r="J35"/>
  <c i="1" r="AV96"/>
  <c r="AT96"/>
  <c i="2" r="F35"/>
  <c i="1" r="AZ96"/>
  <c r="BD95"/>
  <c r="BB95"/>
  <c i="3" r="F35"/>
  <c i="1" r="AZ97"/>
  <c i="3" r="J32"/>
  <c i="1" r="AG97"/>
  <c i="4" r="J33"/>
  <c i="1" r="AV98"/>
  <c r="AT98"/>
  <c i="4" r="F33"/>
  <c i="1" r="AZ98"/>
  <c i="5" r="F33"/>
  <c i="1" r="AZ99"/>
  <c i="5" r="J33"/>
  <c i="1" r="AV99"/>
  <c r="AT99"/>
  <c r="AN99"/>
  <c i="3" l="1" r="P136"/>
  <c i="1" r="AU97"/>
  <c i="5" r="J96"/>
  <c r="J39"/>
  <c i="1" r="AN97"/>
  <c i="3" r="J98"/>
  <c i="1" r="AN96"/>
  <c i="3" r="J41"/>
  <c i="2" r="J41"/>
  <c i="1" r="AU95"/>
  <c r="AU94"/>
  <c i="4" r="J30"/>
  <c i="1" r="AG98"/>
  <c r="AW95"/>
  <c r="BD94"/>
  <c r="W33"/>
  <c r="BB94"/>
  <c r="W31"/>
  <c r="AX95"/>
  <c r="AG95"/>
  <c r="BA94"/>
  <c r="W30"/>
  <c r="AZ95"/>
  <c r="BC94"/>
  <c r="W32"/>
  <c i="4" l="1" r="J39"/>
  <c i="1" r="AN98"/>
  <c r="AX94"/>
  <c r="AG94"/>
  <c r="AK26"/>
  <c r="AW94"/>
  <c r="AK30"/>
  <c r="AY94"/>
  <c r="AZ94"/>
  <c r="W29"/>
  <c r="AV95"/>
  <c r="AT95"/>
  <c r="AN95"/>
  <c l="1"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<sst xmlns="http://schemas.openxmlformats.org/spreadsheetml/2006/main">
  <si>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</si>
  <si>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</si>
  <si>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</si>
  <si>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</si>
  <si>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</si>
  <si>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{da21babe-58e1-4d54-b540-2296287c227f}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</si>
  <si>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</si>
  <si>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</si>
  <si>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</si>
  <si>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</si>
  <si>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</si>
  <si>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</si>
  <si>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</si>
  <si>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</si>
  <si>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24MT045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</si>
  <si>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</si>
  <si>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</si>
  <si>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Škola Elpis Brno - cvičný byt pro vzdělávání</t>
  </si>
  <si>
    <t>KSO:</t>
  </si>
  <si>
    <t>CC-CZ:</t>
  </si>
  <si>
    <t>Místo:</t>
  </si>
  <si>
    <t>Židenice</t>
  </si>
  <si>
    <t>Datum:</t>
  </si>
  <si>
    <t>17. 7. 2024</t>
  </si>
  <si>
    <t>Zadavatel:</t>
  </si>
  <si>
    <t>IČ:</t>
  </si>
  <si>
    <t>621 60 095</t>
  </si>
  <si>
    <t>MŠ speciální, ZŠ speciální a PŠ Elpis Brno, p.o.</t>
  </si>
  <si>
    <t>DIČ:</t>
  </si>
  <si>
    <t>CZ62160095</t>
  </si>
  <si>
    <t>Uchazeč:</t>
  </si>
  <si>
    <t>Vyplň údaj</t>
  </si>
  <si>
    <t>Projektant:</t>
  </si>
  <si>
    <t>044 97 511</t>
  </si>
  <si>
    <t>Pro budovy, s.r.o.</t>
  </si>
  <si>
    <t>CZ04497511</t>
  </si>
  <si>
    <t>True</t>
  </si>
  <si>
    <t>Zpracovatel:</t>
  </si>
  <si>
    <t>253 33 046</t>
  </si>
  <si>
    <t>STAGA stavební agentura s.r.o.</t>
  </si>
  <si>
    <t>CZ25333046</t>
  </si>
  <si>
    <t>Poznámka:</t>
  </si>
  <si>
    <t>Rozpočet slouží pouze a výhradně pro výběr zhotovitele, nikoliv jako výrobní. Množství v položkách je předpokládané a řídí se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Položky označeny D+M jsou kalkulovány včetně přesunu hmot.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</si>
  <si>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</si>
  <si>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</si>
  <si>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</si>
  <si>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</si>
  <si>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</si>
  <si>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</si>
  <si>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</si>
  <si>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</si>
  <si>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</si>
  <si>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</si>
  <si>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</si>
  <si>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</si>
  <si>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</si>
  <si>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</si>
  <si>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</si>
  <si>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</si>
  <si>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</si>
  <si>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</si>
  <si>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</si>
  <si>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</si>
  <si>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</si>
  <si>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</si>
  <si>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</si>
  <si>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</si>
  <si>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</si>
  <si>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</si>
  <si>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</si>
  <si>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</si>
  <si>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</si>
  <si>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</si>
  <si>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</si>
  <si>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</si>
  <si>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</si>
  <si>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</si>
  <si>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</si>
  <si>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</si>
  <si>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</si>
  <si>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</si>
  <si>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</si>
  <si>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</si>
  <si>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</si>
  <si>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</si>
  <si>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</si>
  <si>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</si>
  <si>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</si>
  <si>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Stavební část</t>
  </si>
  <si>
    <t>STA</t>
  </si>
  <si>
    <t>1</t>
  </si>
  <si>
    <t>{cf1629b7-2720-4a4c-b76b-3a1eb81c40bd}</t>
  </si>
  <si>
    <t>2</t>
  </si>
  <si>
    <t>/</t>
  </si>
  <si>
    <t>01.1</t>
  </si>
  <si>
    <t>Bourané konstrukce</t>
  </si>
  <si>
    <t>Soupis</t>
  </si>
  <si>
    <t>{e6c65043-bd43-479a-a973-c5440006af70}</t>
  </si>
  <si>
    <t>01.2</t>
  </si>
  <si>
    <t>Nové konstrukce</t>
  </si>
  <si>
    <t>{e8498d59-23d2-4139-9941-7f025271cfdf}</t>
  </si>
  <si>
    <t>02</t>
  </si>
  <si>
    <t>Profesní část</t>
  </si>
  <si>
    <t>{0cbf30f5-33e9-4f7d-a964-470056fdcd8e}</t>
  </si>
  <si>
    <t>04</t>
  </si>
  <si>
    <t>VRN</t>
  </si>
  <si>
    <t>{62b13a56-148a-4be0-8069-6b6a2947bd9b}</t>
  </si>
  <si>
    <t>KRYCÍ LIST SOUPISU PRACÍ</t>
  </si>
  <si>
    <t>Objekt:</t>
  </si>
  <si>
    <t>01 - Stavební část</t>
  </si>
  <si>
    <t>Soupis:</t>
  </si>
  <si>
    <t>01.1 - Bourané konstrukce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</si>
  <si>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</si>
  <si>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</si>
  <si>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</si>
  <si>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</si>
  <si>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</si>
  <si>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</si>
  <si>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</si>
  <si>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</si>
  <si>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</si>
  <si>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762 - Konstrukce tesařské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</si>
  <si>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</si>
  <si>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</si>
  <si>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</si>
  <si>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</si>
  <si>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</si>
  <si>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</si>
  <si>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</si>
  <si>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</si>
  <si>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OST - Ostatní</t>
  </si>
  <si>
    <t xml:space="preserve">VP -   Vícepráce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</si>
  <si>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</si>
  <si>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</si>
  <si>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</si>
  <si>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</si>
  <si>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</si>
  <si>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</si>
  <si>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</si>
  <si>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</si>
  <si>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</si>
  <si>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</si>
  <si>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</si>
  <si>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</si>
  <si>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</si>
  <si>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</si>
  <si>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</si>
  <si>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</si>
  <si>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</si>
  <si>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</si>
  <si>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</si>
  <si>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962031011</t>
  </si>
  <si>
    <t>Bourání příček nebo přizdívek z cihel děrovaných tl do 100 mm</t>
  </si>
  <si>
    <t>m2</t>
  </si>
  <si>
    <t>CS ÚRS 2025 02</t>
  </si>
  <si>
    <t>4</t>
  </si>
  <si>
    <t>-1193391525</t>
  </si>
  <si>
    <t>VV</t>
  </si>
  <si>
    <t>Vybourání příček (dl * v)</t>
  </si>
  <si>
    <t>2.NP</t>
  </si>
  <si>
    <t>(4,70+1,72+1,06+4,15*3+2,06+1,72)*3,20</t>
  </si>
  <si>
    <t>Součet</t>
  </si>
  <si>
    <t>962031013</t>
  </si>
  <si>
    <t>Bourání příček nebo přizdívek z cihel děrovaných tl přes 100 do 150 mm</t>
  </si>
  <si>
    <t>1777646103</t>
  </si>
  <si>
    <t>(2,67)*3,20</t>
  </si>
  <si>
    <t>3</t>
  </si>
  <si>
    <t>965042141</t>
  </si>
  <si>
    <t>Bourání podkladů pod dlažby nebo mazanin betonových nebo z litého asfaltu tl do 100 mm pl přes 4 m2</t>
  </si>
  <si>
    <t>m3</t>
  </si>
  <si>
    <t>1090608421</t>
  </si>
  <si>
    <t>Vybourání mazaniny (pl * v)</t>
  </si>
  <si>
    <t>2.NP - místnost (215; 216)</t>
  </si>
  <si>
    <t>((4,04)+(10,61))*0,10</t>
  </si>
  <si>
    <t>965046111</t>
  </si>
  <si>
    <t>Broušení stávajících betonových podlah úběr do 3 mm</t>
  </si>
  <si>
    <t>89460461</t>
  </si>
  <si>
    <t>Souvrství podlahy - broušení (pl)</t>
  </si>
  <si>
    <t>(246,0)</t>
  </si>
  <si>
    <t>5</t>
  </si>
  <si>
    <t>965046119</t>
  </si>
  <si>
    <t>Příplatek k broušení stávajících betonových podlah za každý další 1 mm úběru</t>
  </si>
  <si>
    <t>-990377908</t>
  </si>
  <si>
    <t>6</t>
  </si>
  <si>
    <t>965081413</t>
  </si>
  <si>
    <t>Bourání podlah litých xylolitových plochy přes 1 m2</t>
  </si>
  <si>
    <t>-1999821138</t>
  </si>
  <si>
    <t>Odstranění povalku (pl)</t>
  </si>
  <si>
    <t>2.NP - místnost (202; 203; 205; 206; 208; 209; 210; 217)</t>
  </si>
  <si>
    <t>(4,59)+(2,48)+(13,88)+(13,03)+(16,38)+(8,00)+(7,95)+(13,68)</t>
  </si>
  <si>
    <t>7</t>
  </si>
  <si>
    <t>968062244</t>
  </si>
  <si>
    <t>Vybourání dřevěných rámů oken jednoduchých včetně křídel pl do 1 m2</t>
  </si>
  <si>
    <t>-58863311</t>
  </si>
  <si>
    <t>Vybourání okna (š * v * p)</t>
  </si>
  <si>
    <t>(0,92*1,50)*2</t>
  </si>
  <si>
    <t>8</t>
  </si>
  <si>
    <t>968072455</t>
  </si>
  <si>
    <t>Vybourání kovových dveřních zárubní pl do 2 m2</t>
  </si>
  <si>
    <t>1201678869</t>
  </si>
  <si>
    <t>Vybourání dveří (š * v * p)</t>
  </si>
  <si>
    <t>(0,7*2,02)*2+(0,9*2,02)*8</t>
  </si>
  <si>
    <t>968072456</t>
  </si>
  <si>
    <t>Vybourání kovových dveřních zárubní pl přes 2 m2</t>
  </si>
  <si>
    <t>1222250055</t>
  </si>
  <si>
    <t>(1,40*2,02)*1</t>
  </si>
  <si>
    <t>10</t>
  </si>
  <si>
    <t>978011141</t>
  </si>
  <si>
    <t>Otlučení (osekání) vnitřní vápenné nebo vápenocementové omítky stropů v rozsahu přes 10 do 30 %</t>
  </si>
  <si>
    <t>-672476385</t>
  </si>
  <si>
    <t>Oprava omítek (pl)</t>
  </si>
  <si>
    <t>2.NP - místnost (201; 202; 203; 204; 205; 206; 207; 208; 209; 210; 211; 212; 213; 214; 215; 216)</t>
  </si>
  <si>
    <t>(15,14)+(16,51)+(8,99)+(4,01)+(3,99)+(4,30)+(40,65)+(66,87)+(14,52)+(7,95)+(24,85)+(20,59)+(15,25)+(14,89)+(5,63)+(17,06)</t>
  </si>
  <si>
    <t>11</t>
  </si>
  <si>
    <t>978013141</t>
  </si>
  <si>
    <t>Otlučení (osekání) vnitřní vápenné nebo vápenocementové omítky stěn v rozsahu přes 10 do 30 %</t>
  </si>
  <si>
    <t>-53302591</t>
  </si>
  <si>
    <t>Oprava omítek (dl * v) - otvory (š * v)</t>
  </si>
  <si>
    <t>(189,46)*3,20</t>
  </si>
  <si>
    <t>-(1,18*1,77*11+1,5*2,98+1,18*1,31*11+1,18*2,44*3)</t>
  </si>
  <si>
    <t>997</t>
  </si>
  <si>
    <t>Přesun sutě</t>
  </si>
  <si>
    <t>997006012</t>
  </si>
  <si>
    <t>Ruční třídění stavebního odpadu</t>
  </si>
  <si>
    <t>t</t>
  </si>
  <si>
    <t>-956337134</t>
  </si>
  <si>
    <t>13</t>
  </si>
  <si>
    <t>997002611</t>
  </si>
  <si>
    <t>Nakládání suti a vybouraných hmot</t>
  </si>
  <si>
    <t>1499190815</t>
  </si>
  <si>
    <t>14</t>
  </si>
  <si>
    <t>997013151</t>
  </si>
  <si>
    <t>Vnitrostaveništní doprava suti a vybouraných hmot pro budovy v do 6 m s omezením mechanizace</t>
  </si>
  <si>
    <t>-713246569</t>
  </si>
  <si>
    <t>15</t>
  </si>
  <si>
    <t>997013219</t>
  </si>
  <si>
    <t>Příplatek k vnitrostaveništní dopravě suti a vybouraných hmot za zvětšenou dopravu suti ZKD 10 m</t>
  </si>
  <si>
    <t>1941769521</t>
  </si>
  <si>
    <t>16</t>
  </si>
  <si>
    <t>997013501</t>
  </si>
  <si>
    <t>Odvoz suti a vybouraných hmot na skládku nebo meziskládku do 1 km se složením</t>
  </si>
  <si>
    <t>1059916644</t>
  </si>
  <si>
    <t>17</t>
  </si>
  <si>
    <t>997013509</t>
  </si>
  <si>
    <t>Příplatek k odvozu suti a vybouraných hmot na skládku ZKD 1 km přes 1 km</t>
  </si>
  <si>
    <t>1888407610</t>
  </si>
  <si>
    <t>38,38*19 'Přepočtené koeficientem množství</t>
  </si>
  <si>
    <t>18</t>
  </si>
  <si>
    <t>997013631</t>
  </si>
  <si>
    <t>Poplatek za uložení na skládce (skládkovné) stavebního odpadu směsného kód odpadu 17 09 04</t>
  </si>
  <si>
    <t>1466836209</t>
  </si>
  <si>
    <t>PSV</t>
  </si>
  <si>
    <t>Práce a dodávky PSV</t>
  </si>
  <si>
    <t>762</t>
  </si>
  <si>
    <t>Konstrukce tesařské</t>
  </si>
  <si>
    <t>19</t>
  </si>
  <si>
    <t>762526811</t>
  </si>
  <si>
    <t>Demontáž podlah z dřevotřísky, překližky, sololitu tloušťky do 20 mm bez polštářů</t>
  </si>
  <si>
    <t>-1919542629</t>
  </si>
  <si>
    <t>Vytrhání bednění (pl)</t>
  </si>
  <si>
    <t>2.NP - místnost (212; 214)</t>
  </si>
  <si>
    <t>(64,62)+(40,89)</t>
  </si>
  <si>
    <t>766</t>
  </si>
  <si>
    <t>Konstrukce truhlářské</t>
  </si>
  <si>
    <t>20</t>
  </si>
  <si>
    <t>766411821</t>
  </si>
  <si>
    <t>Demontáž truhlářského obložení stěn z palubek</t>
  </si>
  <si>
    <t>-2018609906</t>
  </si>
  <si>
    <t>Odstranění obkladu topení (dl * v)</t>
  </si>
  <si>
    <t>((1,20)*5+10,60)*1,00</t>
  </si>
  <si>
    <t>766411822</t>
  </si>
  <si>
    <t>Demontáž truhlářského obložení stěn podkladových roštů</t>
  </si>
  <si>
    <t>-1791746565</t>
  </si>
  <si>
    <t>22</t>
  </si>
  <si>
    <t>766691914</t>
  </si>
  <si>
    <t>Vyvěšení nebo zavěšení dřevěných křídel dveří pl do 2 m2</t>
  </si>
  <si>
    <t>kus</t>
  </si>
  <si>
    <t>1265759772</t>
  </si>
  <si>
    <t>Vyvěšení křídel (p)</t>
  </si>
  <si>
    <t>23</t>
  </si>
  <si>
    <t>766691915</t>
  </si>
  <si>
    <t>Vyvěšení nebo zavěšení dřevěných křídel dveří pl přes 2 m2</t>
  </si>
  <si>
    <t>-778944495</t>
  </si>
  <si>
    <t>24</t>
  </si>
  <si>
    <t>766825821</t>
  </si>
  <si>
    <t>Demontáž truhlářských vestavěných skříní dvoukřídlových</t>
  </si>
  <si>
    <t>1324924780</t>
  </si>
  <si>
    <t>Demontáž skříní (p)</t>
  </si>
  <si>
    <t>767</t>
  </si>
  <si>
    <t>Konstrukce zámečnické</t>
  </si>
  <si>
    <t>25</t>
  </si>
  <si>
    <t>767161813</t>
  </si>
  <si>
    <t>Demontáž zábradlí rovného nerozebíratelného hmotnosti 1 m zábradlí do 20 kg do suti</t>
  </si>
  <si>
    <t>m</t>
  </si>
  <si>
    <t>-595762877</t>
  </si>
  <si>
    <t>771</t>
  </si>
  <si>
    <t>Podlahy z dlaždic</t>
  </si>
  <si>
    <t>26</t>
  </si>
  <si>
    <t>771573810</t>
  </si>
  <si>
    <t>Demontáž podlah z dlaždic keramických lepených</t>
  </si>
  <si>
    <t>1593147396</t>
  </si>
  <si>
    <t>Odsekání dlažby (pl)</t>
  </si>
  <si>
    <t>2.NP - místnost (204; 215; 216)</t>
  </si>
  <si>
    <t>(1,70)+(4,04)+(10,61)</t>
  </si>
  <si>
    <t>775</t>
  </si>
  <si>
    <t>Podlahy skládané</t>
  </si>
  <si>
    <t>27</t>
  </si>
  <si>
    <t>775521800</t>
  </si>
  <si>
    <t>Demontáž parketových tabulí s lištami lepenými do suti</t>
  </si>
  <si>
    <t>-2046038752</t>
  </si>
  <si>
    <t>Vytrhání parket (pl)</t>
  </si>
  <si>
    <t>2.NP - místnost (207; 212; 214; 218; 219)</t>
  </si>
  <si>
    <t>(20,59)+(64,62)+(40,89)+(4,27)+(4,14)</t>
  </si>
  <si>
    <t>776</t>
  </si>
  <si>
    <t>Podlahy povlakové</t>
  </si>
  <si>
    <t>28</t>
  </si>
  <si>
    <t>776201811</t>
  </si>
  <si>
    <t>Demontáž lepených povlakových podlah bez podložky ručně</t>
  </si>
  <si>
    <t>1888524519</t>
  </si>
  <si>
    <t>Odstranění pvc (pl)</t>
  </si>
  <si>
    <t>2.NP - místnost (201; 202; 203; 204; 205; 206; 207; 208; 209; 210; 212; 214; 216; 217; 218; 219)</t>
  </si>
  <si>
    <t>(15,36)+(4,59*3)+(2,48*3)+(1,70)+(13,88*2)+(13,03*2)+(20,59)+(16,38*2)+(8,00*2)+(7,95*2)+(64,62*2)+(40,89*2)+(10,61)+(13,68*2)+(4,27*3)+(4,14)</t>
  </si>
  <si>
    <t>29</t>
  </si>
  <si>
    <t>776301811</t>
  </si>
  <si>
    <t>Odstranění lepených podlahovin bez podložky ze schodišťových stupňů</t>
  </si>
  <si>
    <t>-1519967563</t>
  </si>
  <si>
    <t>Odstranění pvc (dl)</t>
  </si>
  <si>
    <t>2.NP - schody</t>
  </si>
  <si>
    <t>(1,00)*26</t>
  </si>
  <si>
    <t>30</t>
  </si>
  <si>
    <t>776430811</t>
  </si>
  <si>
    <t>Odstranění hran schodišťových</t>
  </si>
  <si>
    <t>1224769379</t>
  </si>
  <si>
    <t>781</t>
  </si>
  <si>
    <t>Dokončovací práce - obklady</t>
  </si>
  <si>
    <t>31</t>
  </si>
  <si>
    <t>781473810</t>
  </si>
  <si>
    <t>Demontáž obkladů z obkladaček keramických lepených</t>
  </si>
  <si>
    <t>-2022439583</t>
  </si>
  <si>
    <t>Odeskání obkladu (dl * v)</t>
  </si>
  <si>
    <t>(7,48+2,82+3,07+2,26+4,38+0,75+0,60)*2,00+(5,50)*1,50</t>
  </si>
  <si>
    <t>783</t>
  </si>
  <si>
    <t>Dokončovací práce - nátěry</t>
  </si>
  <si>
    <t>32</t>
  </si>
  <si>
    <t>783806811</t>
  </si>
  <si>
    <t>Odstranění nátěrů z omítek oškrábáním</t>
  </si>
  <si>
    <t>1211645037</t>
  </si>
  <si>
    <t>Odstranění nátěru (pl)</t>
  </si>
  <si>
    <t>(34,84)</t>
  </si>
  <si>
    <t>784</t>
  </si>
  <si>
    <t>Dokončovací práce - malby a tapety</t>
  </si>
  <si>
    <t>33</t>
  </si>
  <si>
    <t>784121001</t>
  </si>
  <si>
    <t>Oškrabání malby v místnostech v do 3,80 m</t>
  </si>
  <si>
    <t>1056920610</t>
  </si>
  <si>
    <t>Odstranění maleb (pl)</t>
  </si>
  <si>
    <t>strop</t>
  </si>
  <si>
    <t>stěny</t>
  </si>
  <si>
    <t>OST</t>
  </si>
  <si>
    <t>Ostatní</t>
  </si>
  <si>
    <t>34</t>
  </si>
  <si>
    <t>OST000X1</t>
  </si>
  <si>
    <t>Demontáž kabiny gastro výtahu vč. likvidace (dle PD)</t>
  </si>
  <si>
    <t>soubor</t>
  </si>
  <si>
    <t>512</t>
  </si>
  <si>
    <t>2082770034</t>
  </si>
  <si>
    <t>VP</t>
  </si>
  <si>
    <t xml:space="preserve">  Vícepráce</t>
  </si>
  <si>
    <t>PN</t>
  </si>
  <si>
    <t>skl_SK02_pl</t>
  </si>
  <si>
    <t>29,36</t>
  </si>
  <si>
    <t>skl_SK03_obv</t>
  </si>
  <si>
    <t>10,3</t>
  </si>
  <si>
    <t>obklad_keram_pl</t>
  </si>
  <si>
    <t>plocha obkladu - vnitřní</t>
  </si>
  <si>
    <t>63,417</t>
  </si>
  <si>
    <t>skl_SK03_pl</t>
  </si>
  <si>
    <t>5,63</t>
  </si>
  <si>
    <t>skl_SK02_obv</t>
  </si>
  <si>
    <t>30,37</t>
  </si>
  <si>
    <t>skl_SK01_pl</t>
  </si>
  <si>
    <t>246,21</t>
  </si>
  <si>
    <t>skl_SK01_obv</t>
  </si>
  <si>
    <t>216,8</t>
  </si>
  <si>
    <t>skl_SK05_pl</t>
  </si>
  <si>
    <t>281,2</t>
  </si>
  <si>
    <t>skl_SK04_pl</t>
  </si>
  <si>
    <t>11,7</t>
  </si>
  <si>
    <t>01.2 - Nové konstrukce</t>
  </si>
  <si>
    <t xml:space="preserve">    3 - Svislé a kompletní konstrukce</t>
  </si>
  <si>
    <t xml:space="preserve">    6 - Úpravy povrchů, podlahy a osazování výplní</t>
  </si>
  <si>
    <t xml:space="preserve">    998 - Přesun hmot</t>
  </si>
  <si>
    <t xml:space="preserve">    713 - Izolace tepelné</t>
  </si>
  <si>
    <t xml:space="preserve">    763 - Konstrukce suché výstavby</t>
  </si>
  <si>
    <t>Svislé a kompletní konstrukce</t>
  </si>
  <si>
    <t>310231015</t>
  </si>
  <si>
    <t>Zazdívka otvorů ve zdivu nadzákladovém pl přes 1 do 4 m2 cihlami děrovanými přes P10 do P15 tl 175 mm</t>
  </si>
  <si>
    <t>377799371</t>
  </si>
  <si>
    <t>Zazdění otvoru (dl * v)</t>
  </si>
  <si>
    <t>(0,92*2,10)</t>
  </si>
  <si>
    <t>310231025</t>
  </si>
  <si>
    <t>Zazdívka otvorů ve zdivu nadzákladovém pl přes 1 do 4 m2 cihlami děrovanými tl 200 mm</t>
  </si>
  <si>
    <t>-2012222931</t>
  </si>
  <si>
    <t>(0,74*2,10)</t>
  </si>
  <si>
    <t>317168011</t>
  </si>
  <si>
    <t>Překlad keramický plochý š 115 mm dl 1000 mm</t>
  </si>
  <si>
    <t>1385997620</t>
  </si>
  <si>
    <t>340231015</t>
  </si>
  <si>
    <t>Zazdívka otvorů v příčkách nebo stěnách pl přes 1 do 4 m2 cihlami děrovanými tl 80 mm</t>
  </si>
  <si>
    <t>2120294381</t>
  </si>
  <si>
    <t>Zazdění otvoru (dl * v) - otvory (š * v)</t>
  </si>
  <si>
    <t>(1,22+1,06)*3,20</t>
  </si>
  <si>
    <t>-(0,9*2,02+0,9*2,02)</t>
  </si>
  <si>
    <t>(0,90*2,10)</t>
  </si>
  <si>
    <t>346272226</t>
  </si>
  <si>
    <t>Přizdívka z pórobetonových tvárnic tl 75 mm</t>
  </si>
  <si>
    <t>-1028357074</t>
  </si>
  <si>
    <t>Přizdívka (dl * v)</t>
  </si>
  <si>
    <t>(0,70*2,50)</t>
  </si>
  <si>
    <t>Úpravy povrchů, podlahy a osazování výplní</t>
  </si>
  <si>
    <t>612315225</t>
  </si>
  <si>
    <t>Vápenná štuková omítka malých ploch přes 1 do 4 m2 na stěnách</t>
  </si>
  <si>
    <t>-1869223307</t>
  </si>
  <si>
    <t>Omítka - zazdívky (p)</t>
  </si>
  <si>
    <t>611131121</t>
  </si>
  <si>
    <t>Penetrační disperzní nátěr vnitřních stropů nanášený ručně</t>
  </si>
  <si>
    <t>1706620209</t>
  </si>
  <si>
    <t>Souvrství omítky - omítka, penetrace (pl)</t>
  </si>
  <si>
    <t>skladba SK05</t>
  </si>
  <si>
    <t>(skl_SK05_pl)</t>
  </si>
  <si>
    <t>611142001</t>
  </si>
  <si>
    <t>Pletivo sklovláknité vnitřních stropů vtlačené do tmelu</t>
  </si>
  <si>
    <t>-1562864355</t>
  </si>
  <si>
    <t>Souvrství omítky - vyrovnání (pl)</t>
  </si>
  <si>
    <t>611325417</t>
  </si>
  <si>
    <t>Oprava vnitřní vápenocementové hladké omítky tl do 20 mm stropů v rozsahu plochy přes 10 do 30 % s celoplošným přeštukováním tl do 3 mm</t>
  </si>
  <si>
    <t>-911247619</t>
  </si>
  <si>
    <t>Souvrství omítky - omítka (pl)</t>
  </si>
  <si>
    <t>Mezisoučet</t>
  </si>
  <si>
    <t>777131111</t>
  </si>
  <si>
    <t>Penetrační epoxidový nátěr podlahy plněný pískem</t>
  </si>
  <si>
    <t>-1960840630</t>
  </si>
  <si>
    <t>Souvrství podlahy - spádová vrstva, penetrace (pl)</t>
  </si>
  <si>
    <t>skladba SK03</t>
  </si>
  <si>
    <t>2.NP - místnost (215)</t>
  </si>
  <si>
    <t>(skl_SK03_pl)</t>
  </si>
  <si>
    <t>632450132</t>
  </si>
  <si>
    <t>Vyrovnávací cementový potěr tl přes 20 do 30 mm ze suchých směsí provedený v ploše</t>
  </si>
  <si>
    <t>-1247148355</t>
  </si>
  <si>
    <t>Souvrství podlahy - vyrovnání (pl)</t>
  </si>
  <si>
    <t>skladba SK01</t>
  </si>
  <si>
    <t>2.NP - místnost (201; 202; 203; 207; 208; 209; 210; 211; 212; 213; 214)</t>
  </si>
  <si>
    <t>(skl_SK01_pl)</t>
  </si>
  <si>
    <t>6351311X1</t>
  </si>
  <si>
    <t>Vyztužení podkladu z potěru armovacím pletivem ze skelných vláken (dle PD)</t>
  </si>
  <si>
    <t>-121562149</t>
  </si>
  <si>
    <t>632451234</t>
  </si>
  <si>
    <t>Potěr cementový samonivelační litý C25 tl přes 45 do 50 mm</t>
  </si>
  <si>
    <t>565538231</t>
  </si>
  <si>
    <t>Souvrství podlahy - spádová vrstva (pl)</t>
  </si>
  <si>
    <t>skladba SK02</t>
  </si>
  <si>
    <t>2.NP - místnost (204; 205; 206; 216)</t>
  </si>
  <si>
    <t>(skl_SK02_pl)</t>
  </si>
  <si>
    <t>632459175</t>
  </si>
  <si>
    <t>Příplatek k potěrům tl přes 40 do 50 mm za plochu do 5 m2</t>
  </si>
  <si>
    <t>-655950491</t>
  </si>
  <si>
    <t>632451232</t>
  </si>
  <si>
    <t>Potěr cementový samonivelační litý C25 tl přes 35 do 40 mm</t>
  </si>
  <si>
    <t>149609311</t>
  </si>
  <si>
    <t>Souvrství podlahy - potěr (pl)</t>
  </si>
  <si>
    <t>632459174</t>
  </si>
  <si>
    <t>Příplatek k potěrům tl přes 30 do 40 mm za plochu do 5 m2</t>
  </si>
  <si>
    <t>-772055767</t>
  </si>
  <si>
    <t>632451491</t>
  </si>
  <si>
    <t>Příplatek k potěrům za přehlazení povrchu</t>
  </si>
  <si>
    <t>1819458184</t>
  </si>
  <si>
    <t>634112113</t>
  </si>
  <si>
    <t>Obvodová dilatace podlahovým páskem z pěnového PE mezi stěnou a mazaninou nebo potěrem v 80 mm</t>
  </si>
  <si>
    <t>1356792567</t>
  </si>
  <si>
    <t>Souvrství podlahy - potěr, dilatace (dl)</t>
  </si>
  <si>
    <t>2.NP - msítnost (204; 205; 206; 216)</t>
  </si>
  <si>
    <t>(skl_SK02_obv)</t>
  </si>
  <si>
    <t>(skl_SK03_obv)</t>
  </si>
  <si>
    <t>632452513</t>
  </si>
  <si>
    <t>Cementový rychletuhnoucí potěr ze suchých směsí tl přes 15 do 20 mm</t>
  </si>
  <si>
    <t>-2039507972</t>
  </si>
  <si>
    <t>632459122</t>
  </si>
  <si>
    <t>Příplatek k potěrům tl přes 10 do 20 mm za sklon přes 15 do 30°</t>
  </si>
  <si>
    <t>-1628133591</t>
  </si>
  <si>
    <t>953943211</t>
  </si>
  <si>
    <t>Osazování hasicího přístroje</t>
  </si>
  <si>
    <t>119180834</t>
  </si>
  <si>
    <t>M</t>
  </si>
  <si>
    <t>44932114</t>
  </si>
  <si>
    <t>přístroj hasicí ruční práškový nástěnný hasební schopnost 27A, 183B, C</t>
  </si>
  <si>
    <t>-768888887</t>
  </si>
  <si>
    <t>998</t>
  </si>
  <si>
    <t>Přesun hmot</t>
  </si>
  <si>
    <t>998018001</t>
  </si>
  <si>
    <t>Přesun hmot pro budovy ruční pro budovy v do 6 m</t>
  </si>
  <si>
    <t>-370906735</t>
  </si>
  <si>
    <t>713</t>
  </si>
  <si>
    <t>Izolace tepelné</t>
  </si>
  <si>
    <t>713121111</t>
  </si>
  <si>
    <t>Montáž izolace tepelné podlah volně kladenými rohožemi, pásy, dílci, deskami 1 vrstva</t>
  </si>
  <si>
    <t>-846185562</t>
  </si>
  <si>
    <t>Souvrství podlahy - TI (pl)</t>
  </si>
  <si>
    <t>28376551</t>
  </si>
  <si>
    <t>deska polystyrénová pro snížení kročejového hluku (max. zatížení 4 kN/m2) tl 20mm</t>
  </si>
  <si>
    <t>1788812281</t>
  </si>
  <si>
    <t>34,99*1,1 'Přepočtené koeficientem množství</t>
  </si>
  <si>
    <t>713191132</t>
  </si>
  <si>
    <t>Montáž izolace tepelné podlah, stropů vrchem nebo střech překrytí separační fólií z PE</t>
  </si>
  <si>
    <t>410031811</t>
  </si>
  <si>
    <t>Souvrství podlahy - TI, separace (pl)</t>
  </si>
  <si>
    <t>28323100</t>
  </si>
  <si>
    <t>fólie LDPE (750 kg/m3) proti zemní vlhkosti nad úrovní terénu tl 0,8mm</t>
  </si>
  <si>
    <t>359893482</t>
  </si>
  <si>
    <t>998713121</t>
  </si>
  <si>
    <t>Přesun hmot tonážní pro izolace tepelné ruční v objektech v do 6 m</t>
  </si>
  <si>
    <t>-1145873076</t>
  </si>
  <si>
    <t>763</t>
  </si>
  <si>
    <t>Konstrukce suché výstavby</t>
  </si>
  <si>
    <t>763111411</t>
  </si>
  <si>
    <t>SDK příčka tl 100 mm profil CW+UW 50 desky 2xA 12,5 s izolací EI 60 Rw do 51 dB</t>
  </si>
  <si>
    <t>-1446934252</t>
  </si>
  <si>
    <t>Příčka SDK A (dl * v)</t>
  </si>
  <si>
    <t>(4,15)*3,20</t>
  </si>
  <si>
    <t>763111431</t>
  </si>
  <si>
    <t>SDK příčka tl 100 mm profil CW+UW 50 desky 2xH2 12,5 s izolací EI 60 Rw do 51 dB</t>
  </si>
  <si>
    <t>-1883275944</t>
  </si>
  <si>
    <t>Příčka SDK H2 (dl * v)</t>
  </si>
  <si>
    <t>(4,15+4,97+2,55+2,55)*3,20</t>
  </si>
  <si>
    <t>763121424</t>
  </si>
  <si>
    <t>SDK stěna předsazená tl 87,5 mm profil CW+UW 75 deska 1xH2 12,5 bez izolace EI 15</t>
  </si>
  <si>
    <t>-1356777214</t>
  </si>
  <si>
    <t>SDK předstěna H2 (dl * v)</t>
  </si>
  <si>
    <t>(2,55+2,15)*1,50</t>
  </si>
  <si>
    <t>763131431</t>
  </si>
  <si>
    <t>SDK podhled deska 1xDF 12,5 bez izolace dvouvrstvá spodní kce profil CD+UD REI do 90</t>
  </si>
  <si>
    <t>-2113276735</t>
  </si>
  <si>
    <t>SDK podhled DF (pl)</t>
  </si>
  <si>
    <t>1.NP - místnost (109; 129)</t>
  </si>
  <si>
    <t>(3,41*2,00+3,41*0,18)+(3,24*0,90+3,24*0,18)</t>
  </si>
  <si>
    <t>763131714</t>
  </si>
  <si>
    <t>SDK podhled základní penetrační nátěr</t>
  </si>
  <si>
    <t>-568502424</t>
  </si>
  <si>
    <t>763164521</t>
  </si>
  <si>
    <t>SDK obklad kcí tvaru L š do 0,4 m desky 1xH2 12,5</t>
  </si>
  <si>
    <t>717593749</t>
  </si>
  <si>
    <t>Obklad SDK H2 (dl)</t>
  </si>
  <si>
    <t>2.NP - stoupačka</t>
  </si>
  <si>
    <t>(3,20)</t>
  </si>
  <si>
    <t>35</t>
  </si>
  <si>
    <t>998763331</t>
  </si>
  <si>
    <t>Přesun hmot tonážní pro konstrukce montované z desek ruční v objektech v do 6 m</t>
  </si>
  <si>
    <t>2065931890</t>
  </si>
  <si>
    <t>36</t>
  </si>
  <si>
    <t>766000D01</t>
  </si>
  <si>
    <t>D+M D01 dveře vnitřní 900x1970 mm vč. zárubně, kování, doplňků a povrchové úpravy (dle PD)</t>
  </si>
  <si>
    <t>kpl</t>
  </si>
  <si>
    <t>1527028465</t>
  </si>
  <si>
    <t>37</t>
  </si>
  <si>
    <t>766000D02</t>
  </si>
  <si>
    <t>D+M D02 dveře vnitřní 900x1970 mm vč. zárubně, kování, doplňků a povrchové úpravy (dle PD)</t>
  </si>
  <si>
    <t>840103832</t>
  </si>
  <si>
    <t>38</t>
  </si>
  <si>
    <t>766000D03</t>
  </si>
  <si>
    <t>D+M D03 dveře vnitřní 900x1970 mm vč. zárubně, kování, doplňků a povrchové úpravy (dle PD)</t>
  </si>
  <si>
    <t>-2079942000</t>
  </si>
  <si>
    <t>39</t>
  </si>
  <si>
    <t>766000D04</t>
  </si>
  <si>
    <t>D+M D04 dveře vnitřní 800x1970 mm vč. zárubně, kování, doplňků a povrchové úpravy (dle PD)</t>
  </si>
  <si>
    <t>-1423694581</t>
  </si>
  <si>
    <t>40</t>
  </si>
  <si>
    <t>766000D05</t>
  </si>
  <si>
    <t>D+M D05 dveře vnitřní 1400x1970 mm vč. zárubně, kování, doplňků a povrchové úpravy (dle PD)</t>
  </si>
  <si>
    <t>165135430</t>
  </si>
  <si>
    <t>41</t>
  </si>
  <si>
    <t>766000D06</t>
  </si>
  <si>
    <t>D+M D06 dveře vnitřní 1400x1970 mm vč. zárubně, kování, doplňků a povrchové úpravy (dle PD)</t>
  </si>
  <si>
    <t>-1814306278</t>
  </si>
  <si>
    <t>42</t>
  </si>
  <si>
    <t>766000D07</t>
  </si>
  <si>
    <t>D+M D07 dveře vnitřní 800x1970 mm vč. zárubně, kování, doplňků a povrchové úpravy (dle PD)</t>
  </si>
  <si>
    <t>1832003442</t>
  </si>
  <si>
    <t>43</t>
  </si>
  <si>
    <t>766000D08</t>
  </si>
  <si>
    <t>D+M D08 dveře vnitřní 800x1970 mm vč. zárubně, kování, doplňků a povrchové úpravy (dle PD)</t>
  </si>
  <si>
    <t>-609298790</t>
  </si>
  <si>
    <t>44</t>
  </si>
  <si>
    <t>766000D09</t>
  </si>
  <si>
    <t>D+M D09 dveře vnitřní 600x1970 mm vč. zárubně, kování, doplňků a povrchové úpravy (dle PD)</t>
  </si>
  <si>
    <t>-1334563866</t>
  </si>
  <si>
    <t>45</t>
  </si>
  <si>
    <t>766000D10</t>
  </si>
  <si>
    <t>D+M D10 dveře vnitřní 900x1970 mm vč. zárubně, kování, doplňků a povrchové úpravy (dle PD)</t>
  </si>
  <si>
    <t>384339303</t>
  </si>
  <si>
    <t>46</t>
  </si>
  <si>
    <t>766000D11</t>
  </si>
  <si>
    <t>D+M D11 dveře vstupní 1000x2100 mm vč. zárubně, kování, doplňků a povrchové úpravy (dle PD)</t>
  </si>
  <si>
    <t>-988422069</t>
  </si>
  <si>
    <t>47</t>
  </si>
  <si>
    <t>766000T01</t>
  </si>
  <si>
    <t>D+M T01 kryty otopných těles vč. kotvení, doplňků a povrchové úpravy (dle PD)</t>
  </si>
  <si>
    <t>-382070496</t>
  </si>
  <si>
    <t>48</t>
  </si>
  <si>
    <t>76600N005</t>
  </si>
  <si>
    <t>D+M N005 kryt topení dl. 4920 mm vč. kotvení, doplňků a povrchové úpravy (dle PD)</t>
  </si>
  <si>
    <t>-1015437987</t>
  </si>
  <si>
    <t>49</t>
  </si>
  <si>
    <t>76600N006</t>
  </si>
  <si>
    <t>D+M N006 kryt topení dl. 1688 mm vč. kotvení, doplňků a povrchové úpravy (dle PD)</t>
  </si>
  <si>
    <t>-1498402510</t>
  </si>
  <si>
    <t>50</t>
  </si>
  <si>
    <t>76600N007</t>
  </si>
  <si>
    <t>D+M N007 kryt topení dl. 1698 mm vč. kotvení, doplňků a povrchové úpravy (dle PD)</t>
  </si>
  <si>
    <t>-1146186478</t>
  </si>
  <si>
    <t>51</t>
  </si>
  <si>
    <t>76600N009</t>
  </si>
  <si>
    <t>D+M N009 kryt topení dl. 10580 mm vč. kotvení, doplňků a povrchové úpravy (dle PD)</t>
  </si>
  <si>
    <t>-1303765480</t>
  </si>
  <si>
    <t>52</t>
  </si>
  <si>
    <t>767000Z01</t>
  </si>
  <si>
    <t>D+M Z01 stropní zvedací systém vč. kotvení, doplňků a povrchové úpravy (dle PD)</t>
  </si>
  <si>
    <t>-1757202597</t>
  </si>
  <si>
    <t>53</t>
  </si>
  <si>
    <t>767000Z02</t>
  </si>
  <si>
    <t>D+M Z02 šikmá schodišťová plošina vč. kotvení, doplňků a povrchové úpravy (dle PD)</t>
  </si>
  <si>
    <t>-601758562</t>
  </si>
  <si>
    <t>54</t>
  </si>
  <si>
    <t>767000Z03</t>
  </si>
  <si>
    <t>D+M Z03 zábradlí vč. kotvení, doplňků a povrchové úpravy (dle PD)</t>
  </si>
  <si>
    <t>542728167</t>
  </si>
  <si>
    <t>55</t>
  </si>
  <si>
    <t>767000Z04</t>
  </si>
  <si>
    <t>D+M Z04 renovace stávajícího zábradlí vč. kotvení, doplňků a povrchové úpravy (dle PD)</t>
  </si>
  <si>
    <t>-1761285516</t>
  </si>
  <si>
    <t>56</t>
  </si>
  <si>
    <t>767000Z05</t>
  </si>
  <si>
    <t>D+M Z05 renovace stávajících otopných těles vč. kotvení, doplňků a povrchové úpravy (dle PD)</t>
  </si>
  <si>
    <t>-1923968553</t>
  </si>
  <si>
    <t>57</t>
  </si>
  <si>
    <t>767000Z06</t>
  </si>
  <si>
    <t>D+M Z06 renovace stávajících ocelových zárubní vč. kotvení, doplňků a povrchové úpravy (dle PD)</t>
  </si>
  <si>
    <t>205719115</t>
  </si>
  <si>
    <t>58</t>
  </si>
  <si>
    <t>771111011</t>
  </si>
  <si>
    <t>Vysátí podkladu před pokládkou dlažby</t>
  </si>
  <si>
    <t>2128010638</t>
  </si>
  <si>
    <t>Souvrství podlahy - dlažba, příprava (pl)</t>
  </si>
  <si>
    <t>59</t>
  </si>
  <si>
    <t>771151014</t>
  </si>
  <si>
    <t>Samonivelační stěrka podlah pevnosti 20 MPa tl přes 8 do 10 mm</t>
  </si>
  <si>
    <t>-1037172015</t>
  </si>
  <si>
    <t>Souvrství podlahy - dlažba, vyrovnání (pl)</t>
  </si>
  <si>
    <t>60</t>
  </si>
  <si>
    <t>771591111</t>
  </si>
  <si>
    <t>Nátěr penetrační na podlahu</t>
  </si>
  <si>
    <t>-459126838</t>
  </si>
  <si>
    <t>Souvrství podlahy - dlažba, penetrace (pl * p)</t>
  </si>
  <si>
    <t>(skl_SK02_pl)*2</t>
  </si>
  <si>
    <t>(skl_SK03_pl)*2</t>
  </si>
  <si>
    <t>61</t>
  </si>
  <si>
    <t>771591112</t>
  </si>
  <si>
    <t>Izolace pod dlažbu nátěrem nebo stěrkou ve dvou vrstvách</t>
  </si>
  <si>
    <t>-856834862</t>
  </si>
  <si>
    <t>Souvrství podlahy - dlažba, HI stěrka (pl)</t>
  </si>
  <si>
    <t>62</t>
  </si>
  <si>
    <t>771591264</t>
  </si>
  <si>
    <t>Izolace těsnícími pásy mezi podlahou a stěnou</t>
  </si>
  <si>
    <t>-329478622</t>
  </si>
  <si>
    <t>Souvrství podlahy - dlažba, HI stěrka, bandáž (dl)</t>
  </si>
  <si>
    <t>63</t>
  </si>
  <si>
    <t>771574413</t>
  </si>
  <si>
    <t>Montáž podlah keramických hladkých lepených cementovým flexibilním lepidlem přes 2 do 4 ks/m2</t>
  </si>
  <si>
    <t>-782670687</t>
  </si>
  <si>
    <t>Souvrství podlahy - dlažba (pl)</t>
  </si>
  <si>
    <t>(4,01)+(3,99)+(4,30)+(17,06)</t>
  </si>
  <si>
    <t>(5,63)</t>
  </si>
  <si>
    <t>64</t>
  </si>
  <si>
    <t>5976111X1</t>
  </si>
  <si>
    <t>dlaždice keramické (předepsaná cena 1000 Kč/m2)</t>
  </si>
  <si>
    <t>1811189295</t>
  </si>
  <si>
    <t>65</t>
  </si>
  <si>
    <t>771591115</t>
  </si>
  <si>
    <t>Podlahy spárování silikonem</t>
  </si>
  <si>
    <t>-1915247442</t>
  </si>
  <si>
    <t>Souvrství podlahy - dlažba, dilatace (dl)</t>
  </si>
  <si>
    <t>(8,30)+(8,29)+(8,54)+(5,24)</t>
  </si>
  <si>
    <t>(10,30)</t>
  </si>
  <si>
    <t>66</t>
  </si>
  <si>
    <t>771592011</t>
  </si>
  <si>
    <t>Čištění vnitřních ploch podlah nebo schodišť po položení dlažby chemickými prostředky</t>
  </si>
  <si>
    <t>1140162570</t>
  </si>
  <si>
    <t>Souvrství podlahy - dlažba, čištění (pl)</t>
  </si>
  <si>
    <t>67</t>
  </si>
  <si>
    <t>998771121</t>
  </si>
  <si>
    <t>Přesun hmot tonážní pro podlahy z dlaždic ruční v objektech v do 6 m</t>
  </si>
  <si>
    <t>33202984</t>
  </si>
  <si>
    <t>68</t>
  </si>
  <si>
    <t>776111311</t>
  </si>
  <si>
    <t>Vysátí podkladu povlakových podlah</t>
  </si>
  <si>
    <t>1059343955</t>
  </si>
  <si>
    <t>Souvrství podlahy - pvc, příprava (pl)</t>
  </si>
  <si>
    <t>69</t>
  </si>
  <si>
    <t>776111323</t>
  </si>
  <si>
    <t>Vysátí podkladu povlakových podlah schodišťových stupňů</t>
  </si>
  <si>
    <t>-639468605</t>
  </si>
  <si>
    <t>1.NP - schody</t>
  </si>
  <si>
    <t>(skl_SK04_pl)</t>
  </si>
  <si>
    <t>70</t>
  </si>
  <si>
    <t>776121111</t>
  </si>
  <si>
    <t>Vodou ředitelná penetrace savého podkladu povlakových podlah</t>
  </si>
  <si>
    <t>1634094710</t>
  </si>
  <si>
    <t>Souvrství podlahy - pvc, penetrace (pl * p)</t>
  </si>
  <si>
    <t>(skl_SK01_pl)*2</t>
  </si>
  <si>
    <t>71</t>
  </si>
  <si>
    <t>776121113</t>
  </si>
  <si>
    <t>Vodou ředitelná penetrace savého podkladu povlakových podlah schodišťových stupňů</t>
  </si>
  <si>
    <t>-1045115263</t>
  </si>
  <si>
    <t>Souvrství podlahy - pvc, penetrace (pl)</t>
  </si>
  <si>
    <t>72</t>
  </si>
  <si>
    <t>776141114</t>
  </si>
  <si>
    <t>Stěrka podlahová nivelační pro vyrovnání podkladu povlakových podlah pevnosti 20 MPa tl přes 8 do 10 mm</t>
  </si>
  <si>
    <t>-356359428</t>
  </si>
  <si>
    <t>Souvrství podlahy - pvc, vyrovnání (pl)</t>
  </si>
  <si>
    <t>73</t>
  </si>
  <si>
    <t>776141221</t>
  </si>
  <si>
    <t>Stěrka podlahová nivelační pro vyrovnání podkladu povlakových podlah schodišťových stupňů pevnosti 35 MPa tl do 3 mm</t>
  </si>
  <si>
    <t>757856987</t>
  </si>
  <si>
    <t>74</t>
  </si>
  <si>
    <t>776221111</t>
  </si>
  <si>
    <t>Lepení pásů z PVC standardním lepidlem</t>
  </si>
  <si>
    <t>-263312015</t>
  </si>
  <si>
    <t>Souvrství podlahy - pvc (pl)</t>
  </si>
  <si>
    <t>(15,14)+(16,51)+(8,99)+(40,65)+(66,87)+(14,52)+(7,95)+(24,85)+(20,59)+(15,25)+(14,89)</t>
  </si>
  <si>
    <t>75</t>
  </si>
  <si>
    <t>776321111</t>
  </si>
  <si>
    <t>Montáž podlahovin z PVC na stupnice šířky do 300 mm</t>
  </si>
  <si>
    <t>-840405688</t>
  </si>
  <si>
    <t>Souvrství podlahy - pvc (dl * p)</t>
  </si>
  <si>
    <t>skladba SK04</t>
  </si>
  <si>
    <t>76</t>
  </si>
  <si>
    <t>776321211</t>
  </si>
  <si>
    <t>Montáž podlahovin z PVC na podstupnice výšky do 200 mm</t>
  </si>
  <si>
    <t>1750147266</t>
  </si>
  <si>
    <t>77</t>
  </si>
  <si>
    <t>284111X1</t>
  </si>
  <si>
    <t>pvcl (předepsaná cena 800 Kč/m2)</t>
  </si>
  <si>
    <t>2011329214</t>
  </si>
  <si>
    <t>(1,00)*(0,30+0,15)*26</t>
  </si>
  <si>
    <t>257,91*1,1 'Přepočtené koeficientem množství</t>
  </si>
  <si>
    <t>78</t>
  </si>
  <si>
    <t>776223112</t>
  </si>
  <si>
    <t>Spoj povlakových podlahovin z PVC svařováním za studena</t>
  </si>
  <si>
    <t>-1016572822</t>
  </si>
  <si>
    <t>Souvrství podlahy - pvc, spoj (pl * dl) (dl = 1,00 m/m2)</t>
  </si>
  <si>
    <t>(skl_SK01_pl)*1,00</t>
  </si>
  <si>
    <t>79</t>
  </si>
  <si>
    <t>776411111</t>
  </si>
  <si>
    <t>Montáž obvodových soklíků výšky do 80 mm</t>
  </si>
  <si>
    <t>1545024446</t>
  </si>
  <si>
    <t>Souvrství podlahy - sokl (dl)</t>
  </si>
  <si>
    <t>(18,48)+(16,40)+(15,02)+(27,74)+(37,84)+(26,68)+(12,86)+(20,20)+(19,68)+(17,00)+(4,90)</t>
  </si>
  <si>
    <t>80</t>
  </si>
  <si>
    <t>697512X1</t>
  </si>
  <si>
    <t>lišta soklová (předepsaná cena 150 Kč/m)</t>
  </si>
  <si>
    <t>245929887</t>
  </si>
  <si>
    <t>81</t>
  </si>
  <si>
    <t>776421212</t>
  </si>
  <si>
    <t>Montáž schodišťových šroubovaných lišt</t>
  </si>
  <si>
    <t>749702062</t>
  </si>
  <si>
    <t>Souvrství podlahy - pvc, lišta (dl * p)</t>
  </si>
  <si>
    <t>82</t>
  </si>
  <si>
    <t>19416017</t>
  </si>
  <si>
    <t>lišta schodová šroubovací eloxovaný hliník 35x35mm</t>
  </si>
  <si>
    <t>532995164</t>
  </si>
  <si>
    <t>26*1,1 'Přepočtené koeficientem množství</t>
  </si>
  <si>
    <t>83</t>
  </si>
  <si>
    <t>776991121</t>
  </si>
  <si>
    <t>Základní čištění nově položených podlahovin vysátím a setřením vlhkým mopem</t>
  </si>
  <si>
    <t>-1559657719</t>
  </si>
  <si>
    <t>Souvrství podlahy - pvc, čištění (pl)</t>
  </si>
  <si>
    <t>84</t>
  </si>
  <si>
    <t>998776121</t>
  </si>
  <si>
    <t>Přesun hmot tonážní pro podlahy povlakové ruční v objektech v do 6 m</t>
  </si>
  <si>
    <t>-456672418</t>
  </si>
  <si>
    <t>85</t>
  </si>
  <si>
    <t>781111011</t>
  </si>
  <si>
    <t>Ometení (oprášení) stěny při přípravě podkladu</t>
  </si>
  <si>
    <t>-1888882811</t>
  </si>
  <si>
    <t>Obklad keramický - příprava (pl)</t>
  </si>
  <si>
    <t>2.NP - místnost (204; 205; 206; 215; 216)</t>
  </si>
  <si>
    <t>(obklad_keram_pl)</t>
  </si>
  <si>
    <t>86</t>
  </si>
  <si>
    <t>781495111</t>
  </si>
  <si>
    <t>Nátěr penetrační na stěnu</t>
  </si>
  <si>
    <t>-1836637540</t>
  </si>
  <si>
    <t>Obklad keramický - penetrace (pl)</t>
  </si>
  <si>
    <t>87</t>
  </si>
  <si>
    <t>781131112</t>
  </si>
  <si>
    <t>Izolace pod obklad nátěrem nebo stěrkou ve dvou vrstvách</t>
  </si>
  <si>
    <t>-483683321</t>
  </si>
  <si>
    <t>Obklad keramický - HIS stěrka (pl)</t>
  </si>
  <si>
    <t>88</t>
  </si>
  <si>
    <t>781131232</t>
  </si>
  <si>
    <t>Izolace pod obklad těsnícími pásy pro styčné nebo dilatační spáry</t>
  </si>
  <si>
    <t>1202606350</t>
  </si>
  <si>
    <t>Obklad keramický - HI stěrka, bandáž (dl * p)</t>
  </si>
  <si>
    <t>(2,00)*4+(2,00)*4+(2,00)*4+(2,00)*5+(1,20)*4</t>
  </si>
  <si>
    <t>89</t>
  </si>
  <si>
    <t>781472213</t>
  </si>
  <si>
    <t>Montáž obkladů keramických hladkých lepených cementovým flexibilním lepidlem přes 2 do 4 ks/m2</t>
  </si>
  <si>
    <t>1341999301</t>
  </si>
  <si>
    <t>Obklad keramický (dl * v) - otvory (š * v)</t>
  </si>
  <si>
    <t>(1,55*2+2,55*2)*2,00+(1,54*2+2,55*2)*2,00+(1,67*2+2,55*2)*2,00+(3,33*2+1,72*2)*2,00+(1,41*2+1,21*2)*1,20</t>
  </si>
  <si>
    <t>-((1,18*0,69+1,0*2,0)+(1,18*0,69+1,0*2,0)+(1,18*0,69+1,0*2,0)+(1,18*0,69*2+0,9*2,0)+(0,7*1,2))</t>
  </si>
  <si>
    <t>90</t>
  </si>
  <si>
    <t>597610X1</t>
  </si>
  <si>
    <t>obkládačky keramické (předepsaná cena 1000 Kč/m2)</t>
  </si>
  <si>
    <t>1571576605</t>
  </si>
  <si>
    <t>63,417*1,1 'Přepočtené koeficientem množství</t>
  </si>
  <si>
    <t>91</t>
  </si>
  <si>
    <t>781492211</t>
  </si>
  <si>
    <t>Montáž profilů rohových lepených flexibilním cementovým lepidlem</t>
  </si>
  <si>
    <t>-784769755</t>
  </si>
  <si>
    <t>Obklad keramický - roh (dl * p)</t>
  </si>
  <si>
    <t>2.NP - místnost (204; 205; 206; 215)</t>
  </si>
  <si>
    <t>(2,00*2+2,55)+(2,00*2+1,50+2,15+0,17)+(2,00*3)+(2,00*5)</t>
  </si>
  <si>
    <t>92</t>
  </si>
  <si>
    <t>19416012</t>
  </si>
  <si>
    <t>lišta ukončovací nerezová 10mm</t>
  </si>
  <si>
    <t>335300715</t>
  </si>
  <si>
    <t>30,37*1,1 'Přepočtené koeficientem množství</t>
  </si>
  <si>
    <t>93</t>
  </si>
  <si>
    <t>781495115</t>
  </si>
  <si>
    <t>Spárování vnitřních obkladů silikonem</t>
  </si>
  <si>
    <t>-371711382</t>
  </si>
  <si>
    <t>Obklad keramický - dilatace (dl * p)</t>
  </si>
  <si>
    <t>(2,00)*6+(2,00)*6+(2,00)*7+(2,00)*9+(1,20)*4</t>
  </si>
  <si>
    <t>94</t>
  </si>
  <si>
    <t>781495211</t>
  </si>
  <si>
    <t>Čištění vnitřních ploch stěn po provedení obkladu chemickými prostředky</t>
  </si>
  <si>
    <t>421949987</t>
  </si>
  <si>
    <t>Obklad keramický - čištění (pl)</t>
  </si>
  <si>
    <t>95</t>
  </si>
  <si>
    <t>998781121</t>
  </si>
  <si>
    <t>Přesun hmot tonážní pro obklady keramické ruční v objektech v do 6 m</t>
  </si>
  <si>
    <t>-634961270</t>
  </si>
  <si>
    <t>96</t>
  </si>
  <si>
    <t>784111001</t>
  </si>
  <si>
    <t>Oprášení (ometení ) podkladu v místnostech v do 3,80 m</t>
  </si>
  <si>
    <t>280825872</t>
  </si>
  <si>
    <t>97</t>
  </si>
  <si>
    <t>784181121</t>
  </si>
  <si>
    <t>Hloubková jednonásobná bezbarvá penetrace podkladu v místnostech v do 3,80 m</t>
  </si>
  <si>
    <t>-989303481</t>
  </si>
  <si>
    <t>98</t>
  </si>
  <si>
    <t>784221101</t>
  </si>
  <si>
    <t>Dvojnásobné bílé malby ze směsí za sucha dobře otěruvzdorných v místnostech do 3,80 m</t>
  </si>
  <si>
    <t>1024582653</t>
  </si>
  <si>
    <t>Malba stropů (pl)</t>
  </si>
  <si>
    <t>Malba stěn (dl * v)</t>
  </si>
  <si>
    <t>((skl_SK01_obv)+(skl_SK02_obv)+(skl_SK03_obv))*3,20</t>
  </si>
  <si>
    <t>-(obklad_keram_pl)</t>
  </si>
  <si>
    <t>99</t>
  </si>
  <si>
    <t>784221151</t>
  </si>
  <si>
    <t>Příplatek k cenám 2x maleb za sucha otěruvzdorných za barevnou malbu v odstínu světlém</t>
  </si>
  <si>
    <t>-1483063840</t>
  </si>
  <si>
    <t>100</t>
  </si>
  <si>
    <t>OST000OS04</t>
  </si>
  <si>
    <t>D+M OS04 sklopné madlo k WC nerezové vč. kotvení, doplňků a povrchové úpravy (dle PD)</t>
  </si>
  <si>
    <t>1350478960</t>
  </si>
  <si>
    <t>101</t>
  </si>
  <si>
    <t>OST000OS05</t>
  </si>
  <si>
    <t>D+M OS05 renovace a výměna stávajícího výtahu vč. kotvení, doplňků a povrchové úpravy (dle PD)</t>
  </si>
  <si>
    <t>300980635</t>
  </si>
  <si>
    <t>102</t>
  </si>
  <si>
    <t>OST000OS06</t>
  </si>
  <si>
    <t>D+M OS06 sprchvoý závěs vč. kotvení, doplňků a povrchové úpravy (dle PD)</t>
  </si>
  <si>
    <t>1549438778</t>
  </si>
  <si>
    <t>02 - Profesní část</t>
  </si>
  <si>
    <t>TZB - Technické zařízení budov</t>
  </si>
  <si>
    <t>TZB</t>
  </si>
  <si>
    <t>Technické zařízení budov</t>
  </si>
  <si>
    <t>ZTI</t>
  </si>
  <si>
    <t>Zdravotechnická instalace (viz samostatný rozpočet)</t>
  </si>
  <si>
    <t>-1770606500</t>
  </si>
  <si>
    <t>EL</t>
  </si>
  <si>
    <t>Elektroinstalace (viz samostatný rozpočet)</t>
  </si>
  <si>
    <t>-186858711</t>
  </si>
  <si>
    <t>04 - VRN</t>
  </si>
  <si>
    <t>VRN - Vedlejší rozpočtové náklady</t>
  </si>
  <si>
    <t>Vedlejší rozpočtové náklady</t>
  </si>
  <si>
    <t>VRN000X1</t>
  </si>
  <si>
    <t>Zařízení staveniště</t>
  </si>
  <si>
    <t>1987585016</t>
  </si>
  <si>
    <t>P</t>
  </si>
  <si>
    <t>Poznámka k položce:_x000d_
Např.: vybudování, provozování a odstranění zařízení staveniště, oplocení, lávky, přejezdy, ochrana dřevin či zeleně apod.</t>
  </si>
  <si>
    <t>VRN000X2</t>
  </si>
  <si>
    <t>Ztížené provozní vlivy</t>
  </si>
  <si>
    <t>858751107</t>
  </si>
  <si>
    <t>Poznámka k položce:_x000d_
Např.: zvýšení provoz třetích osob; komplikovaná doprava; centrum města, zábory apod.</t>
  </si>
  <si>
    <t>VRN000X3</t>
  </si>
  <si>
    <t>Přesun kapacit</t>
  </si>
  <si>
    <t>-956841549</t>
  </si>
  <si>
    <t>Poznámka k položce:_x000d_
Např.: přesun těžké techniky, osob, materiálu apod.</t>
  </si>
  <si>
    <t>VRN000X4</t>
  </si>
  <si>
    <t>Inženýrská činnost</t>
  </si>
  <si>
    <t>-62890226</t>
  </si>
  <si>
    <t>Poznámka k položce:_x000d_
Např.: geodet, statik, výrobní dokumentace, dokumentace skutečného stavu apod.</t>
  </si>
  <si>
    <t>VRN000X5</t>
  </si>
  <si>
    <t>Ostatní náklady neuvedené</t>
  </si>
  <si>
    <t>1476224709</t>
  </si>
  <si>
    <t>Poznámka k položce:_x000d_
Např.: pojištění, bankovní záruka apod.</t>
  </si>
  <si>
    <t>SEZNAM FIGUR</t>
  </si>
  <si>
    <t>Výměra</t>
  </si>
  <si>
    <t>01/ 01.2</t>
  </si>
  <si>
    <t>Použití figury:</t>
  </si>
  <si>
    <t>skl_P16_pl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</si>
</sst>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8"/>
      <color rgb="FF00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2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4" fontId="6" fillId="0" borderId="0" xfId="0" applyNumberFormat="1" applyFont="1" applyAlignment="1" applyProtection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2" borderId="22" xfId="0" applyFont="1" applyFill="1" applyBorder="1" applyAlignment="1" applyProtection="1">
      <alignment horizontal="center" vertical="center"/>
      <protection locked="0"/>
    </xf>
    <xf numFmtId="49" fontId="0" fillId="2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center" vertical="center" wrapText="1"/>
      <protection locked="0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22" xfId="0" applyFont="1" applyFill="1" applyBorder="1" applyAlignment="1" applyProtection="1">
      <alignment horizontal="left" vertical="center"/>
      <protection locked="0"/>
    </xf>
    <xf numFmtId="0" fontId="22" fillId="2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7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/>
    </xf>
    <xf numFmtId="167" fontId="41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35</v>
      </c>
      <c r="AO17" s="23"/>
      <c r="AP17" s="23"/>
      <c r="AQ17" s="23"/>
      <c r="AR17" s="21"/>
      <c r="BE17" s="32"/>
      <c r="BS17" s="18" t="s">
        <v>36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38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39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40</v>
      </c>
      <c r="AO20" s="23"/>
      <c r="AP20" s="23"/>
      <c r="AQ20" s="23"/>
      <c r="AR20" s="21"/>
      <c r="BE20" s="32"/>
      <c r="BS20" s="18" t="s">
        <v>36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41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71.25" customHeight="1">
      <c r="B23" s="22"/>
      <c r="C23" s="23"/>
      <c r="D23" s="23"/>
      <c r="E23" s="37" t="s">
        <v>42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43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44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45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46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47</v>
      </c>
      <c r="E29" s="48"/>
      <c r="F29" s="33" t="s">
        <v>48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49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50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51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52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53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54</v>
      </c>
      <c r="U35" s="55"/>
      <c r="V35" s="55"/>
      <c r="W35" s="55"/>
      <c r="X35" s="57" t="s">
        <v>55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56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57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58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59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58</v>
      </c>
      <c r="AI60" s="43"/>
      <c r="AJ60" s="43"/>
      <c r="AK60" s="43"/>
      <c r="AL60" s="43"/>
      <c r="AM60" s="65" t="s">
        <v>59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60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61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58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59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58</v>
      </c>
      <c r="AI75" s="43"/>
      <c r="AJ75" s="43"/>
      <c r="AK75" s="43"/>
      <c r="AL75" s="43"/>
      <c r="AM75" s="65" t="s">
        <v>59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62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24MT045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Škola Elpis Brno - cvičný byt pro vzdělávání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Židenice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17. 7. 2024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MŠ speciální, ZŠ speciální a PŠ Elpis Brno, p.o.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Pro budovy, s.r.o.</v>
      </c>
      <c r="AN89" s="72"/>
      <c r="AO89" s="72"/>
      <c r="AP89" s="72"/>
      <c r="AQ89" s="41"/>
      <c r="AR89" s="45"/>
      <c r="AS89" s="82" t="s">
        <v>63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25.6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37</v>
      </c>
      <c r="AJ90" s="41"/>
      <c r="AK90" s="41"/>
      <c r="AL90" s="41"/>
      <c r="AM90" s="81" t="str">
        <f>IF(E20="","",E20)</f>
        <v>STAGA stavební agentura s.r.o.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64</v>
      </c>
      <c r="D92" s="95"/>
      <c r="E92" s="95"/>
      <c r="F92" s="95"/>
      <c r="G92" s="95"/>
      <c r="H92" s="96"/>
      <c r="I92" s="97" t="s">
        <v>65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66</v>
      </c>
      <c r="AH92" s="95"/>
      <c r="AI92" s="95"/>
      <c r="AJ92" s="95"/>
      <c r="AK92" s="95"/>
      <c r="AL92" s="95"/>
      <c r="AM92" s="95"/>
      <c r="AN92" s="97" t="s">
        <v>67</v>
      </c>
      <c r="AO92" s="95"/>
      <c r="AP92" s="99"/>
      <c r="AQ92" s="100" t="s">
        <v>68</v>
      </c>
      <c r="AR92" s="45"/>
      <c r="AS92" s="101" t="s">
        <v>69</v>
      </c>
      <c r="AT92" s="102" t="s">
        <v>70</v>
      </c>
      <c r="AU92" s="102" t="s">
        <v>71</v>
      </c>
      <c r="AV92" s="102" t="s">
        <v>72</v>
      </c>
      <c r="AW92" s="102" t="s">
        <v>73</v>
      </c>
      <c r="AX92" s="102" t="s">
        <v>74</v>
      </c>
      <c r="AY92" s="102" t="s">
        <v>75</v>
      </c>
      <c r="AZ92" s="102" t="s">
        <v>76</v>
      </c>
      <c r="BA92" s="102" t="s">
        <v>77</v>
      </c>
      <c r="BB92" s="102" t="s">
        <v>78</v>
      </c>
      <c r="BC92" s="102" t="s">
        <v>79</v>
      </c>
      <c r="BD92" s="103" t="s">
        <v>80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81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ROUND(AG95+AG98+AG99,2)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ROUND(AS95+AS98+AS99,2)</f>
        <v>0</v>
      </c>
      <c r="AT94" s="115">
        <f>ROUND(SUM(AV94:AW94),2)</f>
        <v>0</v>
      </c>
      <c r="AU94" s="116">
        <f>ROUND(AU95+AU98+AU99,5)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ROUND(AZ95+AZ98+AZ99,2)</f>
        <v>0</v>
      </c>
      <c r="BA94" s="115">
        <f>ROUND(BA95+BA98+BA99,2)</f>
        <v>0</v>
      </c>
      <c r="BB94" s="115">
        <f>ROUND(BB95+BB98+BB99,2)</f>
        <v>0</v>
      </c>
      <c r="BC94" s="115">
        <f>ROUND(BC95+BC98+BC99,2)</f>
        <v>0</v>
      </c>
      <c r="BD94" s="117">
        <f>ROUND(BD95+BD98+BD99,2)</f>
        <v>0</v>
      </c>
      <c r="BE94" s="6"/>
      <c r="BS94" s="118" t="s">
        <v>82</v>
      </c>
      <c r="BT94" s="118" t="s">
        <v>83</v>
      </c>
      <c r="BU94" s="119" t="s">
        <v>84</v>
      </c>
      <c r="BV94" s="118" t="s">
        <v>85</v>
      </c>
      <c r="BW94" s="118" t="s">
        <v>5</v>
      </c>
      <c r="BX94" s="118" t="s">
        <v>86</v>
      </c>
      <c r="CL94" s="118" t="s">
        <v>1</v>
      </c>
    </row>
    <row r="95" s="7" customFormat="1" ht="16.5" customHeight="1">
      <c r="A95" s="7"/>
      <c r="B95" s="120"/>
      <c r="C95" s="121"/>
      <c r="D95" s="122" t="s">
        <v>87</v>
      </c>
      <c r="E95" s="122"/>
      <c r="F95" s="122"/>
      <c r="G95" s="122"/>
      <c r="H95" s="122"/>
      <c r="I95" s="123"/>
      <c r="J95" s="122" t="s">
        <v>88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ROUND(SUM(AG96:AG97),2)</f>
        <v>0</v>
      </c>
      <c r="AH95" s="123"/>
      <c r="AI95" s="123"/>
      <c r="AJ95" s="123"/>
      <c r="AK95" s="123"/>
      <c r="AL95" s="123"/>
      <c r="AM95" s="123"/>
      <c r="AN95" s="125">
        <f>SUM(AG95,AT95)</f>
        <v>0</v>
      </c>
      <c r="AO95" s="123"/>
      <c r="AP95" s="123"/>
      <c r="AQ95" s="126" t="s">
        <v>89</v>
      </c>
      <c r="AR95" s="127"/>
      <c r="AS95" s="128">
        <f>ROUND(SUM(AS96:AS97),2)</f>
        <v>0</v>
      </c>
      <c r="AT95" s="129">
        <f>ROUND(SUM(AV95:AW95),2)</f>
        <v>0</v>
      </c>
      <c r="AU95" s="130">
        <f>ROUND(SUM(AU96:AU97),5)</f>
        <v>0</v>
      </c>
      <c r="AV95" s="129">
        <f>ROUND(AZ95*L29,2)</f>
        <v>0</v>
      </c>
      <c r="AW95" s="129">
        <f>ROUND(BA95*L30,2)</f>
        <v>0</v>
      </c>
      <c r="AX95" s="129">
        <f>ROUND(BB95*L29,2)</f>
        <v>0</v>
      </c>
      <c r="AY95" s="129">
        <f>ROUND(BC95*L30,2)</f>
        <v>0</v>
      </c>
      <c r="AZ95" s="129">
        <f>ROUND(SUM(AZ96:AZ97),2)</f>
        <v>0</v>
      </c>
      <c r="BA95" s="129">
        <f>ROUND(SUM(BA96:BA97),2)</f>
        <v>0</v>
      </c>
      <c r="BB95" s="129">
        <f>ROUND(SUM(BB96:BB97),2)</f>
        <v>0</v>
      </c>
      <c r="BC95" s="129">
        <f>ROUND(SUM(BC96:BC97),2)</f>
        <v>0</v>
      </c>
      <c r="BD95" s="131">
        <f>ROUND(SUM(BD96:BD97),2)</f>
        <v>0</v>
      </c>
      <c r="BE95" s="7"/>
      <c r="BS95" s="132" t="s">
        <v>82</v>
      </c>
      <c r="BT95" s="132" t="s">
        <v>90</v>
      </c>
      <c r="BU95" s="132" t="s">
        <v>84</v>
      </c>
      <c r="BV95" s="132" t="s">
        <v>85</v>
      </c>
      <c r="BW95" s="132" t="s">
        <v>91</v>
      </c>
      <c r="BX95" s="132" t="s">
        <v>5</v>
      </c>
      <c r="CL95" s="132" t="s">
        <v>1</v>
      </c>
      <c r="CM95" s="132" t="s">
        <v>92</v>
      </c>
    </row>
    <row r="96" s="4" customFormat="1" ht="16.5" customHeight="1">
      <c r="A96" s="133" t="s">
        <v>93</v>
      </c>
      <c r="B96" s="71"/>
      <c r="C96" s="134"/>
      <c r="D96" s="134"/>
      <c r="E96" s="135" t="s">
        <v>94</v>
      </c>
      <c r="F96" s="135"/>
      <c r="G96" s="135"/>
      <c r="H96" s="135"/>
      <c r="I96" s="135"/>
      <c r="J96" s="134"/>
      <c r="K96" s="135" t="s">
        <v>95</v>
      </c>
      <c r="L96" s="135"/>
      <c r="M96" s="135"/>
      <c r="N96" s="135"/>
      <c r="O96" s="135"/>
      <c r="P96" s="135"/>
      <c r="Q96" s="135"/>
      <c r="R96" s="135"/>
      <c r="S96" s="135"/>
      <c r="T96" s="135"/>
      <c r="U96" s="135"/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6">
        <f>'01.1 - Bourané konstrukce'!J32</f>
        <v>0</v>
      </c>
      <c r="AH96" s="134"/>
      <c r="AI96" s="134"/>
      <c r="AJ96" s="134"/>
      <c r="AK96" s="134"/>
      <c r="AL96" s="134"/>
      <c r="AM96" s="134"/>
      <c r="AN96" s="136">
        <f>SUM(AG96,AT96)</f>
        <v>0</v>
      </c>
      <c r="AO96" s="134"/>
      <c r="AP96" s="134"/>
      <c r="AQ96" s="137" t="s">
        <v>96</v>
      </c>
      <c r="AR96" s="73"/>
      <c r="AS96" s="138">
        <v>0</v>
      </c>
      <c r="AT96" s="139">
        <f>ROUND(SUM(AV96:AW96),2)</f>
        <v>0</v>
      </c>
      <c r="AU96" s="140">
        <f>'01.1 - Bourané konstrukce'!P135</f>
        <v>0</v>
      </c>
      <c r="AV96" s="139">
        <f>'01.1 - Bourané konstrukce'!J35</f>
        <v>0</v>
      </c>
      <c r="AW96" s="139">
        <f>'01.1 - Bourané konstrukce'!J36</f>
        <v>0</v>
      </c>
      <c r="AX96" s="139">
        <f>'01.1 - Bourané konstrukce'!J37</f>
        <v>0</v>
      </c>
      <c r="AY96" s="139">
        <f>'01.1 - Bourané konstrukce'!J38</f>
        <v>0</v>
      </c>
      <c r="AZ96" s="139">
        <f>'01.1 - Bourané konstrukce'!F35</f>
        <v>0</v>
      </c>
      <c r="BA96" s="139">
        <f>'01.1 - Bourané konstrukce'!F36</f>
        <v>0</v>
      </c>
      <c r="BB96" s="139">
        <f>'01.1 - Bourané konstrukce'!F37</f>
        <v>0</v>
      </c>
      <c r="BC96" s="139">
        <f>'01.1 - Bourané konstrukce'!F38</f>
        <v>0</v>
      </c>
      <c r="BD96" s="141">
        <f>'01.1 - Bourané konstrukce'!F39</f>
        <v>0</v>
      </c>
      <c r="BE96" s="4"/>
      <c r="BT96" s="142" t="s">
        <v>92</v>
      </c>
      <c r="BV96" s="142" t="s">
        <v>85</v>
      </c>
      <c r="BW96" s="142" t="s">
        <v>97</v>
      </c>
      <c r="BX96" s="142" t="s">
        <v>91</v>
      </c>
      <c r="CL96" s="142" t="s">
        <v>1</v>
      </c>
    </row>
    <row r="97" s="4" customFormat="1" ht="16.5" customHeight="1">
      <c r="A97" s="133" t="s">
        <v>93</v>
      </c>
      <c r="B97" s="71"/>
      <c r="C97" s="134"/>
      <c r="D97" s="134"/>
      <c r="E97" s="135" t="s">
        <v>98</v>
      </c>
      <c r="F97" s="135"/>
      <c r="G97" s="135"/>
      <c r="H97" s="135"/>
      <c r="I97" s="135"/>
      <c r="J97" s="134"/>
      <c r="K97" s="135" t="s">
        <v>99</v>
      </c>
      <c r="L97" s="135"/>
      <c r="M97" s="135"/>
      <c r="N97" s="135"/>
      <c r="O97" s="135"/>
      <c r="P97" s="135"/>
      <c r="Q97" s="135"/>
      <c r="R97" s="135"/>
      <c r="S97" s="135"/>
      <c r="T97" s="135"/>
      <c r="U97" s="135"/>
      <c r="V97" s="135"/>
      <c r="W97" s="135"/>
      <c r="X97" s="135"/>
      <c r="Y97" s="135"/>
      <c r="Z97" s="135"/>
      <c r="AA97" s="135"/>
      <c r="AB97" s="135"/>
      <c r="AC97" s="135"/>
      <c r="AD97" s="135"/>
      <c r="AE97" s="135"/>
      <c r="AF97" s="135"/>
      <c r="AG97" s="136">
        <f>'01.2 - Nové konstrukce'!J32</f>
        <v>0</v>
      </c>
      <c r="AH97" s="134"/>
      <c r="AI97" s="134"/>
      <c r="AJ97" s="134"/>
      <c r="AK97" s="134"/>
      <c r="AL97" s="134"/>
      <c r="AM97" s="134"/>
      <c r="AN97" s="136">
        <f>SUM(AG97,AT97)</f>
        <v>0</v>
      </c>
      <c r="AO97" s="134"/>
      <c r="AP97" s="134"/>
      <c r="AQ97" s="137" t="s">
        <v>96</v>
      </c>
      <c r="AR97" s="73"/>
      <c r="AS97" s="138">
        <v>0</v>
      </c>
      <c r="AT97" s="139">
        <f>ROUND(SUM(AV97:AW97),2)</f>
        <v>0</v>
      </c>
      <c r="AU97" s="140">
        <f>'01.2 - Nové konstrukce'!P136</f>
        <v>0</v>
      </c>
      <c r="AV97" s="139">
        <f>'01.2 - Nové konstrukce'!J35</f>
        <v>0</v>
      </c>
      <c r="AW97" s="139">
        <f>'01.2 - Nové konstrukce'!J36</f>
        <v>0</v>
      </c>
      <c r="AX97" s="139">
        <f>'01.2 - Nové konstrukce'!J37</f>
        <v>0</v>
      </c>
      <c r="AY97" s="139">
        <f>'01.2 - Nové konstrukce'!J38</f>
        <v>0</v>
      </c>
      <c r="AZ97" s="139">
        <f>'01.2 - Nové konstrukce'!F35</f>
        <v>0</v>
      </c>
      <c r="BA97" s="139">
        <f>'01.2 - Nové konstrukce'!F36</f>
        <v>0</v>
      </c>
      <c r="BB97" s="139">
        <f>'01.2 - Nové konstrukce'!F37</f>
        <v>0</v>
      </c>
      <c r="BC97" s="139">
        <f>'01.2 - Nové konstrukce'!F38</f>
        <v>0</v>
      </c>
      <c r="BD97" s="141">
        <f>'01.2 - Nové konstrukce'!F39</f>
        <v>0</v>
      </c>
      <c r="BE97" s="4"/>
      <c r="BT97" s="142" t="s">
        <v>92</v>
      </c>
      <c r="BV97" s="142" t="s">
        <v>85</v>
      </c>
      <c r="BW97" s="142" t="s">
        <v>100</v>
      </c>
      <c r="BX97" s="142" t="s">
        <v>91</v>
      </c>
      <c r="CL97" s="142" t="s">
        <v>1</v>
      </c>
    </row>
    <row r="98" s="7" customFormat="1" ht="16.5" customHeight="1">
      <c r="A98" s="133" t="s">
        <v>93</v>
      </c>
      <c r="B98" s="120"/>
      <c r="C98" s="121"/>
      <c r="D98" s="122" t="s">
        <v>101</v>
      </c>
      <c r="E98" s="122"/>
      <c r="F98" s="122"/>
      <c r="G98" s="122"/>
      <c r="H98" s="122"/>
      <c r="I98" s="123"/>
      <c r="J98" s="122" t="s">
        <v>102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5">
        <f>'02 - Profesní část'!J30</f>
        <v>0</v>
      </c>
      <c r="AH98" s="123"/>
      <c r="AI98" s="123"/>
      <c r="AJ98" s="123"/>
      <c r="AK98" s="123"/>
      <c r="AL98" s="123"/>
      <c r="AM98" s="123"/>
      <c r="AN98" s="125">
        <f>SUM(AG98,AT98)</f>
        <v>0</v>
      </c>
      <c r="AO98" s="123"/>
      <c r="AP98" s="123"/>
      <c r="AQ98" s="126" t="s">
        <v>89</v>
      </c>
      <c r="AR98" s="127"/>
      <c r="AS98" s="128">
        <v>0</v>
      </c>
      <c r="AT98" s="129">
        <f>ROUND(SUM(AV98:AW98),2)</f>
        <v>0</v>
      </c>
      <c r="AU98" s="130">
        <f>'02 - Profesní část'!P118</f>
        <v>0</v>
      </c>
      <c r="AV98" s="129">
        <f>'02 - Profesní část'!J33</f>
        <v>0</v>
      </c>
      <c r="AW98" s="129">
        <f>'02 - Profesní část'!J34</f>
        <v>0</v>
      </c>
      <c r="AX98" s="129">
        <f>'02 - Profesní část'!J35</f>
        <v>0</v>
      </c>
      <c r="AY98" s="129">
        <f>'02 - Profesní část'!J36</f>
        <v>0</v>
      </c>
      <c r="AZ98" s="129">
        <f>'02 - Profesní část'!F33</f>
        <v>0</v>
      </c>
      <c r="BA98" s="129">
        <f>'02 - Profesní část'!F34</f>
        <v>0</v>
      </c>
      <c r="BB98" s="129">
        <f>'02 - Profesní část'!F35</f>
        <v>0</v>
      </c>
      <c r="BC98" s="129">
        <f>'02 - Profesní část'!F36</f>
        <v>0</v>
      </c>
      <c r="BD98" s="131">
        <f>'02 - Profesní část'!F37</f>
        <v>0</v>
      </c>
      <c r="BE98" s="7"/>
      <c r="BT98" s="132" t="s">
        <v>90</v>
      </c>
      <c r="BV98" s="132" t="s">
        <v>85</v>
      </c>
      <c r="BW98" s="132" t="s">
        <v>103</v>
      </c>
      <c r="BX98" s="132" t="s">
        <v>5</v>
      </c>
      <c r="CL98" s="132" t="s">
        <v>1</v>
      </c>
      <c r="CM98" s="132" t="s">
        <v>92</v>
      </c>
    </row>
    <row r="99" s="7" customFormat="1" ht="16.5" customHeight="1">
      <c r="A99" s="133" t="s">
        <v>93</v>
      </c>
      <c r="B99" s="120"/>
      <c r="C99" s="121"/>
      <c r="D99" s="122" t="s">
        <v>104</v>
      </c>
      <c r="E99" s="122"/>
      <c r="F99" s="122"/>
      <c r="G99" s="122"/>
      <c r="H99" s="122"/>
      <c r="I99" s="123"/>
      <c r="J99" s="122" t="s">
        <v>105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5">
        <f>'04 - VRN'!J30</f>
        <v>0</v>
      </c>
      <c r="AH99" s="123"/>
      <c r="AI99" s="123"/>
      <c r="AJ99" s="123"/>
      <c r="AK99" s="123"/>
      <c r="AL99" s="123"/>
      <c r="AM99" s="123"/>
      <c r="AN99" s="125">
        <f>SUM(AG99,AT99)</f>
        <v>0</v>
      </c>
      <c r="AO99" s="123"/>
      <c r="AP99" s="123"/>
      <c r="AQ99" s="126" t="s">
        <v>89</v>
      </c>
      <c r="AR99" s="127"/>
      <c r="AS99" s="143">
        <v>0</v>
      </c>
      <c r="AT99" s="144">
        <f>ROUND(SUM(AV99:AW99),2)</f>
        <v>0</v>
      </c>
      <c r="AU99" s="145">
        <f>'04 - VRN'!P118</f>
        <v>0</v>
      </c>
      <c r="AV99" s="144">
        <f>'04 - VRN'!J33</f>
        <v>0</v>
      </c>
      <c r="AW99" s="144">
        <f>'04 - VRN'!J34</f>
        <v>0</v>
      </c>
      <c r="AX99" s="144">
        <f>'04 - VRN'!J35</f>
        <v>0</v>
      </c>
      <c r="AY99" s="144">
        <f>'04 - VRN'!J36</f>
        <v>0</v>
      </c>
      <c r="AZ99" s="144">
        <f>'04 - VRN'!F33</f>
        <v>0</v>
      </c>
      <c r="BA99" s="144">
        <f>'04 - VRN'!F34</f>
        <v>0</v>
      </c>
      <c r="BB99" s="144">
        <f>'04 - VRN'!F35</f>
        <v>0</v>
      </c>
      <c r="BC99" s="144">
        <f>'04 - VRN'!F36</f>
        <v>0</v>
      </c>
      <c r="BD99" s="146">
        <f>'04 - VRN'!F37</f>
        <v>0</v>
      </c>
      <c r="BE99" s="7"/>
      <c r="BT99" s="132" t="s">
        <v>90</v>
      </c>
      <c r="BV99" s="132" t="s">
        <v>85</v>
      </c>
      <c r="BW99" s="132" t="s">
        <v>106</v>
      </c>
      <c r="BX99" s="132" t="s">
        <v>5</v>
      </c>
      <c r="CL99" s="132" t="s">
        <v>1</v>
      </c>
      <c r="CM99" s="132" t="s">
        <v>92</v>
      </c>
    </row>
    <row r="100" s="2" customFormat="1" ht="30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F100" s="41"/>
      <c r="AG100" s="41"/>
      <c r="AH100" s="41"/>
      <c r="AI100" s="41"/>
      <c r="AJ100" s="41"/>
      <c r="AK100" s="41"/>
      <c r="AL100" s="41"/>
      <c r="AM100" s="41"/>
      <c r="AN100" s="41"/>
      <c r="AO100" s="41"/>
      <c r="AP100" s="41"/>
      <c r="AQ100" s="41"/>
      <c r="AR100" s="45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  <c r="V101" s="68"/>
      <c r="W101" s="68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  <c r="AN101" s="68"/>
      <c r="AO101" s="68"/>
      <c r="AP101" s="68"/>
      <c r="AQ101" s="68"/>
      <c r="AR101" s="45"/>
      <c r="AS101" s="39"/>
      <c r="AT101" s="39"/>
      <c r="AU101" s="39"/>
      <c r="AV101" s="39"/>
      <c r="AW101" s="39"/>
      <c r="AX101" s="39"/>
      <c r="AY101" s="39"/>
      <c r="AZ101" s="39"/>
      <c r="BA101" s="39"/>
      <c r="BB101" s="39"/>
      <c r="BC101" s="39"/>
      <c r="BD101" s="39"/>
      <c r="BE101" s="39"/>
    </row>
  </sheetData>
  <sheetProtection sheet="1" formatColumns="0" formatRows="0" objects="1" scenarios="1" spinCount="100000" saltValue="YyT/BXGVUZRJpvQhKTiEbVAmUgdxR8s0w5nGQwRo2DzH1g0P4VesQ1jdVD65+Yid+72oA9t1mVTXVGNmZ/A9aQ==" hashValue="+Hvir3rQZjvv2ctFrkwH1+K3q+HBw/l1SxMIrYKG95aIOmQqYTe6QoC6ylL/acS0jREcgTkQQjb2dLwxrrSesA==" algorithmName="SHA-512" password="CC35"/>
  <mergeCells count="58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01.1 - Bourané konstrukce'!C2" display="/"/>
    <hyperlink ref="A97" location="'01.2 - Nové konstrukce'!C2" display="/"/>
    <hyperlink ref="A98" location="'02 - Profesní část'!C2" display="/"/>
    <hyperlink ref="A99" location="'04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92</v>
      </c>
    </row>
    <row r="4" s="1" customFormat="1" ht="24.96" customHeight="1">
      <c r="B4" s="21"/>
      <c r="D4" s="149" t="s">
        <v>107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Škola Elpis Brno - cvičný byt pro vzdělávání</v>
      </c>
      <c r="F7" s="151"/>
      <c r="G7" s="151"/>
      <c r="H7" s="151"/>
      <c r="L7" s="21"/>
    </row>
    <row r="8" s="1" customFormat="1" ht="12" customHeight="1">
      <c r="B8" s="21"/>
      <c r="D8" s="151" t="s">
        <v>108</v>
      </c>
      <c r="L8" s="21"/>
    </row>
    <row r="9" s="2" customFormat="1" ht="16.5" customHeight="1">
      <c r="A9" s="39"/>
      <c r="B9" s="45"/>
      <c r="C9" s="39"/>
      <c r="D9" s="39"/>
      <c r="E9" s="152" t="s">
        <v>109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110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111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17. 7. 2024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1" t="s">
        <v>28</v>
      </c>
      <c r="J17" s="142" t="s">
        <v>29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30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32</v>
      </c>
      <c r="E22" s="39"/>
      <c r="F22" s="39"/>
      <c r="G22" s="39"/>
      <c r="H22" s="39"/>
      <c r="I22" s="151" t="s">
        <v>25</v>
      </c>
      <c r="J22" s="142" t="s">
        <v>33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34</v>
      </c>
      <c r="F23" s="39"/>
      <c r="G23" s="39"/>
      <c r="H23" s="39"/>
      <c r="I23" s="151" t="s">
        <v>28</v>
      </c>
      <c r="J23" s="142" t="s">
        <v>35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37</v>
      </c>
      <c r="E25" s="39"/>
      <c r="F25" s="39"/>
      <c r="G25" s="39"/>
      <c r="H25" s="39"/>
      <c r="I25" s="151" t="s">
        <v>25</v>
      </c>
      <c r="J25" s="142" t="s">
        <v>38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39</v>
      </c>
      <c r="F26" s="39"/>
      <c r="G26" s="39"/>
      <c r="H26" s="39"/>
      <c r="I26" s="151" t="s">
        <v>28</v>
      </c>
      <c r="J26" s="142" t="s">
        <v>40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41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07.25" customHeight="1">
      <c r="A29" s="155"/>
      <c r="B29" s="156"/>
      <c r="C29" s="155"/>
      <c r="D29" s="155"/>
      <c r="E29" s="157" t="s">
        <v>42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43</v>
      </c>
      <c r="E32" s="39"/>
      <c r="F32" s="39"/>
      <c r="G32" s="39"/>
      <c r="H32" s="39"/>
      <c r="I32" s="39"/>
      <c r="J32" s="161">
        <f>ROUND(J135,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45</v>
      </c>
      <c r="G34" s="39"/>
      <c r="H34" s="39"/>
      <c r="I34" s="162" t="s">
        <v>44</v>
      </c>
      <c r="J34" s="162" t="s">
        <v>46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47</v>
      </c>
      <c r="E35" s="151" t="s">
        <v>48</v>
      </c>
      <c r="F35" s="164">
        <f>ROUND((ROUND((SUM(BE135:BE278)),  2) + SUM(BE280:BE284)), 2)</f>
        <v>0</v>
      </c>
      <c r="G35" s="39"/>
      <c r="H35" s="39"/>
      <c r="I35" s="165">
        <v>0.20999999999999999</v>
      </c>
      <c r="J35" s="164">
        <f>ROUND((ROUND(((SUM(BE135:BE278))*I35),  2) + (SUM(BE280:BE284)*I35)),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49</v>
      </c>
      <c r="F36" s="164">
        <f>ROUND((ROUND((SUM(BF135:BF278)),  2) + SUM(BF280:BF284)), 2)</f>
        <v>0</v>
      </c>
      <c r="G36" s="39"/>
      <c r="H36" s="39"/>
      <c r="I36" s="165">
        <v>0.12</v>
      </c>
      <c r="J36" s="164">
        <f>ROUND((ROUND(((SUM(BF135:BF278))*I36),  2) + (SUM(BF280:BF284)*I36)),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50</v>
      </c>
      <c r="F37" s="164">
        <f>ROUND((ROUND((SUM(BG135:BG278)),  2) + SUM(BG280:BG284)),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51</v>
      </c>
      <c r="F38" s="164">
        <f>ROUND((ROUND((SUM(BH135:BH278)),  2) + SUM(BH280:BH284)), 2)</f>
        <v>0</v>
      </c>
      <c r="G38" s="39"/>
      <c r="H38" s="39"/>
      <c r="I38" s="165">
        <v>0.12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52</v>
      </c>
      <c r="F39" s="164">
        <f>ROUND((ROUND((SUM(BI135:BI278)),  2) + SUM(BI280:BI284)),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53</v>
      </c>
      <c r="E41" s="168"/>
      <c r="F41" s="168"/>
      <c r="G41" s="169" t="s">
        <v>54</v>
      </c>
      <c r="H41" s="170" t="s">
        <v>55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56</v>
      </c>
      <c r="E50" s="174"/>
      <c r="F50" s="174"/>
      <c r="G50" s="173" t="s">
        <v>57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58</v>
      </c>
      <c r="E61" s="176"/>
      <c r="F61" s="177" t="s">
        <v>59</v>
      </c>
      <c r="G61" s="175" t="s">
        <v>58</v>
      </c>
      <c r="H61" s="176"/>
      <c r="I61" s="176"/>
      <c r="J61" s="178" t="s">
        <v>59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60</v>
      </c>
      <c r="E65" s="179"/>
      <c r="F65" s="179"/>
      <c r="G65" s="173" t="s">
        <v>61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58</v>
      </c>
      <c r="E76" s="176"/>
      <c r="F76" s="177" t="s">
        <v>59</v>
      </c>
      <c r="G76" s="175" t="s">
        <v>58</v>
      </c>
      <c r="H76" s="176"/>
      <c r="I76" s="176"/>
      <c r="J76" s="178" t="s">
        <v>59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Škola Elpis Brno - cvičný byt pro vzdělávání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108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109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110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01.1 - Bourané konstrukce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Židenice</v>
      </c>
      <c r="G91" s="41"/>
      <c r="H91" s="41"/>
      <c r="I91" s="33" t="s">
        <v>22</v>
      </c>
      <c r="J91" s="80" t="str">
        <f>IF(J14="","",J14)</f>
        <v>17. 7. 2024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MŠ speciální, ZŠ speciální a PŠ Elpis Brno, p.o.</v>
      </c>
      <c r="G93" s="41"/>
      <c r="H93" s="41"/>
      <c r="I93" s="33" t="s">
        <v>32</v>
      </c>
      <c r="J93" s="37" t="str">
        <f>E23</f>
        <v>Pro budovy,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5.6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37</v>
      </c>
      <c r="J94" s="37" t="str">
        <f>E26</f>
        <v>STAGA stavební agentura s.r.o.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113</v>
      </c>
      <c r="D96" s="186"/>
      <c r="E96" s="186"/>
      <c r="F96" s="186"/>
      <c r="G96" s="186"/>
      <c r="H96" s="186"/>
      <c r="I96" s="186"/>
      <c r="J96" s="187" t="s">
        <v>114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115</v>
      </c>
      <c r="D98" s="41"/>
      <c r="E98" s="41"/>
      <c r="F98" s="41"/>
      <c r="G98" s="41"/>
      <c r="H98" s="41"/>
      <c r="I98" s="41"/>
      <c r="J98" s="111">
        <f>J135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116</v>
      </c>
    </row>
    <row r="99" s="9" customFormat="1" ht="24.96" customHeight="1">
      <c r="A99" s="9"/>
      <c r="B99" s="189"/>
      <c r="C99" s="190"/>
      <c r="D99" s="191" t="s">
        <v>117</v>
      </c>
      <c r="E99" s="192"/>
      <c r="F99" s="192"/>
      <c r="G99" s="192"/>
      <c r="H99" s="192"/>
      <c r="I99" s="192"/>
      <c r="J99" s="193">
        <f>J136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118</v>
      </c>
      <c r="E100" s="197"/>
      <c r="F100" s="197"/>
      <c r="G100" s="197"/>
      <c r="H100" s="197"/>
      <c r="I100" s="197"/>
      <c r="J100" s="198">
        <f>J137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119</v>
      </c>
      <c r="E101" s="197"/>
      <c r="F101" s="197"/>
      <c r="G101" s="197"/>
      <c r="H101" s="197"/>
      <c r="I101" s="197"/>
      <c r="J101" s="198">
        <f>J190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9"/>
      <c r="C102" s="190"/>
      <c r="D102" s="191" t="s">
        <v>120</v>
      </c>
      <c r="E102" s="192"/>
      <c r="F102" s="192"/>
      <c r="G102" s="192"/>
      <c r="H102" s="192"/>
      <c r="I102" s="192"/>
      <c r="J102" s="193">
        <f>J199</f>
        <v>0</v>
      </c>
      <c r="K102" s="190"/>
      <c r="L102" s="19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5"/>
      <c r="C103" s="134"/>
      <c r="D103" s="196" t="s">
        <v>121</v>
      </c>
      <c r="E103" s="197"/>
      <c r="F103" s="197"/>
      <c r="G103" s="197"/>
      <c r="H103" s="197"/>
      <c r="I103" s="197"/>
      <c r="J103" s="198">
        <f>J200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122</v>
      </c>
      <c r="E104" s="197"/>
      <c r="F104" s="197"/>
      <c r="G104" s="197"/>
      <c r="H104" s="197"/>
      <c r="I104" s="197"/>
      <c r="J104" s="198">
        <f>J206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123</v>
      </c>
      <c r="E105" s="197"/>
      <c r="F105" s="197"/>
      <c r="G105" s="197"/>
      <c r="H105" s="197"/>
      <c r="I105" s="197"/>
      <c r="J105" s="198">
        <f>J228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124</v>
      </c>
      <c r="E106" s="197"/>
      <c r="F106" s="197"/>
      <c r="G106" s="197"/>
      <c r="H106" s="197"/>
      <c r="I106" s="197"/>
      <c r="J106" s="198">
        <f>J230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125</v>
      </c>
      <c r="E107" s="197"/>
      <c r="F107" s="197"/>
      <c r="G107" s="197"/>
      <c r="H107" s="197"/>
      <c r="I107" s="197"/>
      <c r="J107" s="198">
        <f>J236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4"/>
      <c r="D108" s="196" t="s">
        <v>126</v>
      </c>
      <c r="E108" s="197"/>
      <c r="F108" s="197"/>
      <c r="G108" s="197"/>
      <c r="H108" s="197"/>
      <c r="I108" s="197"/>
      <c r="J108" s="198">
        <f>J242</f>
        <v>0</v>
      </c>
      <c r="K108" s="13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5"/>
      <c r="C109" s="134"/>
      <c r="D109" s="196" t="s">
        <v>127</v>
      </c>
      <c r="E109" s="197"/>
      <c r="F109" s="197"/>
      <c r="G109" s="197"/>
      <c r="H109" s="197"/>
      <c r="I109" s="197"/>
      <c r="J109" s="198">
        <f>J254</f>
        <v>0</v>
      </c>
      <c r="K109" s="134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5"/>
      <c r="C110" s="134"/>
      <c r="D110" s="196" t="s">
        <v>128</v>
      </c>
      <c r="E110" s="197"/>
      <c r="F110" s="197"/>
      <c r="G110" s="197"/>
      <c r="H110" s="197"/>
      <c r="I110" s="197"/>
      <c r="J110" s="198">
        <f>J260</f>
        <v>0</v>
      </c>
      <c r="K110" s="13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5"/>
      <c r="C111" s="134"/>
      <c r="D111" s="196" t="s">
        <v>129</v>
      </c>
      <c r="E111" s="197"/>
      <c r="F111" s="197"/>
      <c r="G111" s="197"/>
      <c r="H111" s="197"/>
      <c r="I111" s="197"/>
      <c r="J111" s="198">
        <f>J266</f>
        <v>0</v>
      </c>
      <c r="K111" s="134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9" customFormat="1" ht="24.96" customHeight="1">
      <c r="A112" s="9"/>
      <c r="B112" s="189"/>
      <c r="C112" s="190"/>
      <c r="D112" s="191" t="s">
        <v>130</v>
      </c>
      <c r="E112" s="192"/>
      <c r="F112" s="192"/>
      <c r="G112" s="192"/>
      <c r="H112" s="192"/>
      <c r="I112" s="192"/>
      <c r="J112" s="193">
        <f>J277</f>
        <v>0</v>
      </c>
      <c r="K112" s="190"/>
      <c r="L112" s="194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9" customFormat="1" ht="21.84" customHeight="1">
      <c r="A113" s="9"/>
      <c r="B113" s="189"/>
      <c r="C113" s="190"/>
      <c r="D113" s="200" t="s">
        <v>131</v>
      </c>
      <c r="E113" s="190"/>
      <c r="F113" s="190"/>
      <c r="G113" s="190"/>
      <c r="H113" s="190"/>
      <c r="I113" s="190"/>
      <c r="J113" s="201">
        <f>J279</f>
        <v>0</v>
      </c>
      <c r="K113" s="190"/>
      <c r="L113" s="194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2" customFormat="1" ht="21.84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9" s="2" customFormat="1" ht="6.96" customHeight="1">
      <c r="A119" s="39"/>
      <c r="B119" s="69"/>
      <c r="C119" s="70"/>
      <c r="D119" s="70"/>
      <c r="E119" s="70"/>
      <c r="F119" s="70"/>
      <c r="G119" s="70"/>
      <c r="H119" s="70"/>
      <c r="I119" s="70"/>
      <c r="J119" s="70"/>
      <c r="K119" s="70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24.96" customHeight="1">
      <c r="A120" s="39"/>
      <c r="B120" s="40"/>
      <c r="C120" s="24" t="s">
        <v>132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16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6.5" customHeight="1">
      <c r="A123" s="39"/>
      <c r="B123" s="40"/>
      <c r="C123" s="41"/>
      <c r="D123" s="41"/>
      <c r="E123" s="184" t="str">
        <f>E7</f>
        <v>Škola Elpis Brno - cvičný byt pro vzdělávání</v>
      </c>
      <c r="F123" s="33"/>
      <c r="G123" s="33"/>
      <c r="H123" s="33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" customFormat="1" ht="12" customHeight="1">
      <c r="B124" s="22"/>
      <c r="C124" s="33" t="s">
        <v>108</v>
      </c>
      <c r="D124" s="23"/>
      <c r="E124" s="23"/>
      <c r="F124" s="23"/>
      <c r="G124" s="23"/>
      <c r="H124" s="23"/>
      <c r="I124" s="23"/>
      <c r="J124" s="23"/>
      <c r="K124" s="23"/>
      <c r="L124" s="21"/>
    </row>
    <row r="125" s="2" customFormat="1" ht="16.5" customHeight="1">
      <c r="A125" s="39"/>
      <c r="B125" s="40"/>
      <c r="C125" s="41"/>
      <c r="D125" s="41"/>
      <c r="E125" s="184" t="s">
        <v>109</v>
      </c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110</v>
      </c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6.5" customHeight="1">
      <c r="A127" s="39"/>
      <c r="B127" s="40"/>
      <c r="C127" s="41"/>
      <c r="D127" s="41"/>
      <c r="E127" s="77" t="str">
        <f>E11</f>
        <v>01.1 - Bourané konstrukce</v>
      </c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2" customHeight="1">
      <c r="A129" s="39"/>
      <c r="B129" s="40"/>
      <c r="C129" s="33" t="s">
        <v>20</v>
      </c>
      <c r="D129" s="41"/>
      <c r="E129" s="41"/>
      <c r="F129" s="28" t="str">
        <f>F14</f>
        <v>Židenice</v>
      </c>
      <c r="G129" s="41"/>
      <c r="H129" s="41"/>
      <c r="I129" s="33" t="s">
        <v>22</v>
      </c>
      <c r="J129" s="80" t="str">
        <f>IF(J14="","",J14)</f>
        <v>17. 7. 2024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5.15" customHeight="1">
      <c r="A131" s="39"/>
      <c r="B131" s="40"/>
      <c r="C131" s="33" t="s">
        <v>24</v>
      </c>
      <c r="D131" s="41"/>
      <c r="E131" s="41"/>
      <c r="F131" s="28" t="str">
        <f>E17</f>
        <v>MŠ speciální, ZŠ speciální a PŠ Elpis Brno, p.o.</v>
      </c>
      <c r="G131" s="41"/>
      <c r="H131" s="41"/>
      <c r="I131" s="33" t="s">
        <v>32</v>
      </c>
      <c r="J131" s="37" t="str">
        <f>E23</f>
        <v>Pro budovy, s.r.o.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25.65" customHeight="1">
      <c r="A132" s="39"/>
      <c r="B132" s="40"/>
      <c r="C132" s="33" t="s">
        <v>30</v>
      </c>
      <c r="D132" s="41"/>
      <c r="E132" s="41"/>
      <c r="F132" s="28" t="str">
        <f>IF(E20="","",E20)</f>
        <v>Vyplň údaj</v>
      </c>
      <c r="G132" s="41"/>
      <c r="H132" s="41"/>
      <c r="I132" s="33" t="s">
        <v>37</v>
      </c>
      <c r="J132" s="37" t="str">
        <f>E26</f>
        <v>STAGA stavební agentura s.r.o.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0.32" customHeight="1">
      <c r="A133" s="39"/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11" customFormat="1" ht="29.28" customHeight="1">
      <c r="A134" s="202"/>
      <c r="B134" s="203"/>
      <c r="C134" s="204" t="s">
        <v>133</v>
      </c>
      <c r="D134" s="205" t="s">
        <v>68</v>
      </c>
      <c r="E134" s="205" t="s">
        <v>64</v>
      </c>
      <c r="F134" s="205" t="s">
        <v>65</v>
      </c>
      <c r="G134" s="205" t="s">
        <v>134</v>
      </c>
      <c r="H134" s="205" t="s">
        <v>135</v>
      </c>
      <c r="I134" s="205" t="s">
        <v>136</v>
      </c>
      <c r="J134" s="205" t="s">
        <v>114</v>
      </c>
      <c r="K134" s="206" t="s">
        <v>137</v>
      </c>
      <c r="L134" s="207"/>
      <c r="M134" s="101" t="s">
        <v>1</v>
      </c>
      <c r="N134" s="102" t="s">
        <v>47</v>
      </c>
      <c r="O134" s="102" t="s">
        <v>138</v>
      </c>
      <c r="P134" s="102" t="s">
        <v>139</v>
      </c>
      <c r="Q134" s="102" t="s">
        <v>140</v>
      </c>
      <c r="R134" s="102" t="s">
        <v>141</v>
      </c>
      <c r="S134" s="102" t="s">
        <v>142</v>
      </c>
      <c r="T134" s="103" t="s">
        <v>143</v>
      </c>
      <c r="U134" s="202"/>
      <c r="V134" s="202"/>
      <c r="W134" s="202"/>
      <c r="X134" s="202"/>
      <c r="Y134" s="202"/>
      <c r="Z134" s="202"/>
      <c r="AA134" s="202"/>
      <c r="AB134" s="202"/>
      <c r="AC134" s="202"/>
      <c r="AD134" s="202"/>
      <c r="AE134" s="202"/>
    </row>
    <row r="135" s="2" customFormat="1" ht="22.8" customHeight="1">
      <c r="A135" s="39"/>
      <c r="B135" s="40"/>
      <c r="C135" s="108" t="s">
        <v>144</v>
      </c>
      <c r="D135" s="41"/>
      <c r="E135" s="41"/>
      <c r="F135" s="41"/>
      <c r="G135" s="41"/>
      <c r="H135" s="41"/>
      <c r="I135" s="41"/>
      <c r="J135" s="208">
        <f>BK135</f>
        <v>0</v>
      </c>
      <c r="K135" s="41"/>
      <c r="L135" s="45"/>
      <c r="M135" s="104"/>
      <c r="N135" s="209"/>
      <c r="O135" s="105"/>
      <c r="P135" s="210">
        <f>P136+P199+P277+P279</f>
        <v>0</v>
      </c>
      <c r="Q135" s="105"/>
      <c r="R135" s="210">
        <f>R136+R199+R277+R279</f>
        <v>0.83438599999999996</v>
      </c>
      <c r="S135" s="105"/>
      <c r="T135" s="211">
        <f>T136+T199+T277+T279</f>
        <v>38.379720660000004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82</v>
      </c>
      <c r="AU135" s="18" t="s">
        <v>116</v>
      </c>
      <c r="BK135" s="212">
        <f>BK136+BK199+BK277+BK279</f>
        <v>0</v>
      </c>
    </row>
    <row r="136" s="12" customFormat="1" ht="25.92" customHeight="1">
      <c r="A136" s="12"/>
      <c r="B136" s="213"/>
      <c r="C136" s="214"/>
      <c r="D136" s="215" t="s">
        <v>82</v>
      </c>
      <c r="E136" s="216" t="s">
        <v>145</v>
      </c>
      <c r="F136" s="216" t="s">
        <v>146</v>
      </c>
      <c r="G136" s="214"/>
      <c r="H136" s="214"/>
      <c r="I136" s="217"/>
      <c r="J136" s="201">
        <f>BK136</f>
        <v>0</v>
      </c>
      <c r="K136" s="214"/>
      <c r="L136" s="218"/>
      <c r="M136" s="219"/>
      <c r="N136" s="220"/>
      <c r="O136" s="220"/>
      <c r="P136" s="221">
        <f>P137+P190</f>
        <v>0</v>
      </c>
      <c r="Q136" s="220"/>
      <c r="R136" s="221">
        <f>R137+R190</f>
        <v>0</v>
      </c>
      <c r="S136" s="220"/>
      <c r="T136" s="222">
        <f>T137+T190</f>
        <v>27.615954000000002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3" t="s">
        <v>90</v>
      </c>
      <c r="AT136" s="224" t="s">
        <v>82</v>
      </c>
      <c r="AU136" s="224" t="s">
        <v>83</v>
      </c>
      <c r="AY136" s="223" t="s">
        <v>147</v>
      </c>
      <c r="BK136" s="225">
        <f>BK137+BK190</f>
        <v>0</v>
      </c>
    </row>
    <row r="137" s="12" customFormat="1" ht="22.8" customHeight="1">
      <c r="A137" s="12"/>
      <c r="B137" s="213"/>
      <c r="C137" s="214"/>
      <c r="D137" s="215" t="s">
        <v>82</v>
      </c>
      <c r="E137" s="226" t="s">
        <v>148</v>
      </c>
      <c r="F137" s="226" t="s">
        <v>149</v>
      </c>
      <c r="G137" s="214"/>
      <c r="H137" s="214"/>
      <c r="I137" s="217"/>
      <c r="J137" s="227">
        <f>BK137</f>
        <v>0</v>
      </c>
      <c r="K137" s="214"/>
      <c r="L137" s="218"/>
      <c r="M137" s="219"/>
      <c r="N137" s="220"/>
      <c r="O137" s="220"/>
      <c r="P137" s="221">
        <f>SUM(P138:P189)</f>
        <v>0</v>
      </c>
      <c r="Q137" s="220"/>
      <c r="R137" s="221">
        <f>SUM(R138:R189)</f>
        <v>0</v>
      </c>
      <c r="S137" s="220"/>
      <c r="T137" s="222">
        <f>SUM(T138:T189)</f>
        <v>27.615954000000002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3" t="s">
        <v>90</v>
      </c>
      <c r="AT137" s="224" t="s">
        <v>82</v>
      </c>
      <c r="AU137" s="224" t="s">
        <v>90</v>
      </c>
      <c r="AY137" s="223" t="s">
        <v>147</v>
      </c>
      <c r="BK137" s="225">
        <f>SUM(BK138:BK189)</f>
        <v>0</v>
      </c>
    </row>
    <row r="138" s="2" customFormat="1" ht="24.15" customHeight="1">
      <c r="A138" s="39"/>
      <c r="B138" s="40"/>
      <c r="C138" s="228" t="s">
        <v>90</v>
      </c>
      <c r="D138" s="228" t="s">
        <v>150</v>
      </c>
      <c r="E138" s="229" t="s">
        <v>151</v>
      </c>
      <c r="F138" s="230" t="s">
        <v>152</v>
      </c>
      <c r="G138" s="231" t="s">
        <v>153</v>
      </c>
      <c r="H138" s="232">
        <v>75.872</v>
      </c>
      <c r="I138" s="233"/>
      <c r="J138" s="234">
        <f>ROUND(I138*H138,2)</f>
        <v>0</v>
      </c>
      <c r="K138" s="230" t="s">
        <v>154</v>
      </c>
      <c r="L138" s="45"/>
      <c r="M138" s="235" t="s">
        <v>1</v>
      </c>
      <c r="N138" s="236" t="s">
        <v>48</v>
      </c>
      <c r="O138" s="92"/>
      <c r="P138" s="237">
        <f>O138*H138</f>
        <v>0</v>
      </c>
      <c r="Q138" s="237">
        <v>0</v>
      </c>
      <c r="R138" s="237">
        <f>Q138*H138</f>
        <v>0</v>
      </c>
      <c r="S138" s="237">
        <v>0.128</v>
      </c>
      <c r="T138" s="238">
        <f>S138*H138</f>
        <v>9.7116159999999994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9" t="s">
        <v>155</v>
      </c>
      <c r="AT138" s="239" t="s">
        <v>150</v>
      </c>
      <c r="AU138" s="239" t="s">
        <v>92</v>
      </c>
      <c r="AY138" s="18" t="s">
        <v>147</v>
      </c>
      <c r="BE138" s="240">
        <f>IF(N138="základní",J138,0)</f>
        <v>0</v>
      </c>
      <c r="BF138" s="240">
        <f>IF(N138="snížená",J138,0)</f>
        <v>0</v>
      </c>
      <c r="BG138" s="240">
        <f>IF(N138="zákl. přenesená",J138,0)</f>
        <v>0</v>
      </c>
      <c r="BH138" s="240">
        <f>IF(N138="sníž. přenesená",J138,0)</f>
        <v>0</v>
      </c>
      <c r="BI138" s="240">
        <f>IF(N138="nulová",J138,0)</f>
        <v>0</v>
      </c>
      <c r="BJ138" s="18" t="s">
        <v>90</v>
      </c>
      <c r="BK138" s="240">
        <f>ROUND(I138*H138,2)</f>
        <v>0</v>
      </c>
      <c r="BL138" s="18" t="s">
        <v>155</v>
      </c>
      <c r="BM138" s="239" t="s">
        <v>156</v>
      </c>
    </row>
    <row r="139" s="13" customFormat="1">
      <c r="A139" s="13"/>
      <c r="B139" s="241"/>
      <c r="C139" s="242"/>
      <c r="D139" s="243" t="s">
        <v>157</v>
      </c>
      <c r="E139" s="244" t="s">
        <v>1</v>
      </c>
      <c r="F139" s="245" t="s">
        <v>158</v>
      </c>
      <c r="G139" s="242"/>
      <c r="H139" s="244" t="s">
        <v>1</v>
      </c>
      <c r="I139" s="246"/>
      <c r="J139" s="242"/>
      <c r="K139" s="242"/>
      <c r="L139" s="247"/>
      <c r="M139" s="248"/>
      <c r="N139" s="249"/>
      <c r="O139" s="249"/>
      <c r="P139" s="249"/>
      <c r="Q139" s="249"/>
      <c r="R139" s="249"/>
      <c r="S139" s="249"/>
      <c r="T139" s="25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1" t="s">
        <v>157</v>
      </c>
      <c r="AU139" s="251" t="s">
        <v>92</v>
      </c>
      <c r="AV139" s="13" t="s">
        <v>90</v>
      </c>
      <c r="AW139" s="13" t="s">
        <v>36</v>
      </c>
      <c r="AX139" s="13" t="s">
        <v>83</v>
      </c>
      <c r="AY139" s="251" t="s">
        <v>147</v>
      </c>
    </row>
    <row r="140" s="13" customFormat="1">
      <c r="A140" s="13"/>
      <c r="B140" s="241"/>
      <c r="C140" s="242"/>
      <c r="D140" s="243" t="s">
        <v>157</v>
      </c>
      <c r="E140" s="244" t="s">
        <v>1</v>
      </c>
      <c r="F140" s="245" t="s">
        <v>159</v>
      </c>
      <c r="G140" s="242"/>
      <c r="H140" s="244" t="s">
        <v>1</v>
      </c>
      <c r="I140" s="246"/>
      <c r="J140" s="242"/>
      <c r="K140" s="242"/>
      <c r="L140" s="247"/>
      <c r="M140" s="248"/>
      <c r="N140" s="249"/>
      <c r="O140" s="249"/>
      <c r="P140" s="249"/>
      <c r="Q140" s="249"/>
      <c r="R140" s="249"/>
      <c r="S140" s="249"/>
      <c r="T140" s="25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1" t="s">
        <v>157</v>
      </c>
      <c r="AU140" s="251" t="s">
        <v>92</v>
      </c>
      <c r="AV140" s="13" t="s">
        <v>90</v>
      </c>
      <c r="AW140" s="13" t="s">
        <v>36</v>
      </c>
      <c r="AX140" s="13" t="s">
        <v>83</v>
      </c>
      <c r="AY140" s="251" t="s">
        <v>147</v>
      </c>
    </row>
    <row r="141" s="14" customFormat="1">
      <c r="A141" s="14"/>
      <c r="B141" s="252"/>
      <c r="C141" s="253"/>
      <c r="D141" s="243" t="s">
        <v>157</v>
      </c>
      <c r="E141" s="254" t="s">
        <v>1</v>
      </c>
      <c r="F141" s="255" t="s">
        <v>160</v>
      </c>
      <c r="G141" s="253"/>
      <c r="H141" s="256">
        <v>75.872</v>
      </c>
      <c r="I141" s="257"/>
      <c r="J141" s="253"/>
      <c r="K141" s="253"/>
      <c r="L141" s="258"/>
      <c r="M141" s="259"/>
      <c r="N141" s="260"/>
      <c r="O141" s="260"/>
      <c r="P141" s="260"/>
      <c r="Q141" s="260"/>
      <c r="R141" s="260"/>
      <c r="S141" s="260"/>
      <c r="T141" s="26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2" t="s">
        <v>157</v>
      </c>
      <c r="AU141" s="262" t="s">
        <v>92</v>
      </c>
      <c r="AV141" s="14" t="s">
        <v>92</v>
      </c>
      <c r="AW141" s="14" t="s">
        <v>36</v>
      </c>
      <c r="AX141" s="14" t="s">
        <v>83</v>
      </c>
      <c r="AY141" s="262" t="s">
        <v>147</v>
      </c>
    </row>
    <row r="142" s="15" customFormat="1">
      <c r="A142" s="15"/>
      <c r="B142" s="263"/>
      <c r="C142" s="264"/>
      <c r="D142" s="243" t="s">
        <v>157</v>
      </c>
      <c r="E142" s="265" t="s">
        <v>1</v>
      </c>
      <c r="F142" s="266" t="s">
        <v>161</v>
      </c>
      <c r="G142" s="264"/>
      <c r="H142" s="267">
        <v>75.872</v>
      </c>
      <c r="I142" s="268"/>
      <c r="J142" s="264"/>
      <c r="K142" s="264"/>
      <c r="L142" s="269"/>
      <c r="M142" s="270"/>
      <c r="N142" s="271"/>
      <c r="O142" s="271"/>
      <c r="P142" s="271"/>
      <c r="Q142" s="271"/>
      <c r="R142" s="271"/>
      <c r="S142" s="271"/>
      <c r="T142" s="272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73" t="s">
        <v>157</v>
      </c>
      <c r="AU142" s="273" t="s">
        <v>92</v>
      </c>
      <c r="AV142" s="15" t="s">
        <v>155</v>
      </c>
      <c r="AW142" s="15" t="s">
        <v>36</v>
      </c>
      <c r="AX142" s="15" t="s">
        <v>90</v>
      </c>
      <c r="AY142" s="273" t="s">
        <v>147</v>
      </c>
    </row>
    <row r="143" s="2" customFormat="1" ht="24.15" customHeight="1">
      <c r="A143" s="39"/>
      <c r="B143" s="40"/>
      <c r="C143" s="228" t="s">
        <v>92</v>
      </c>
      <c r="D143" s="228" t="s">
        <v>150</v>
      </c>
      <c r="E143" s="229" t="s">
        <v>162</v>
      </c>
      <c r="F143" s="230" t="s">
        <v>163</v>
      </c>
      <c r="G143" s="231" t="s">
        <v>153</v>
      </c>
      <c r="H143" s="232">
        <v>8.5440000000000005</v>
      </c>
      <c r="I143" s="233"/>
      <c r="J143" s="234">
        <f>ROUND(I143*H143,2)</f>
        <v>0</v>
      </c>
      <c r="K143" s="230" t="s">
        <v>154</v>
      </c>
      <c r="L143" s="45"/>
      <c r="M143" s="235" t="s">
        <v>1</v>
      </c>
      <c r="N143" s="236" t="s">
        <v>48</v>
      </c>
      <c r="O143" s="92"/>
      <c r="P143" s="237">
        <f>O143*H143</f>
        <v>0</v>
      </c>
      <c r="Q143" s="237">
        <v>0</v>
      </c>
      <c r="R143" s="237">
        <f>Q143*H143</f>
        <v>0</v>
      </c>
      <c r="S143" s="237">
        <v>0.188</v>
      </c>
      <c r="T143" s="238">
        <f>S143*H143</f>
        <v>1.6062720000000001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9" t="s">
        <v>155</v>
      </c>
      <c r="AT143" s="239" t="s">
        <v>150</v>
      </c>
      <c r="AU143" s="239" t="s">
        <v>92</v>
      </c>
      <c r="AY143" s="18" t="s">
        <v>147</v>
      </c>
      <c r="BE143" s="240">
        <f>IF(N143="základní",J143,0)</f>
        <v>0</v>
      </c>
      <c r="BF143" s="240">
        <f>IF(N143="snížená",J143,0)</f>
        <v>0</v>
      </c>
      <c r="BG143" s="240">
        <f>IF(N143="zákl. přenesená",J143,0)</f>
        <v>0</v>
      </c>
      <c r="BH143" s="240">
        <f>IF(N143="sníž. přenesená",J143,0)</f>
        <v>0</v>
      </c>
      <c r="BI143" s="240">
        <f>IF(N143="nulová",J143,0)</f>
        <v>0</v>
      </c>
      <c r="BJ143" s="18" t="s">
        <v>90</v>
      </c>
      <c r="BK143" s="240">
        <f>ROUND(I143*H143,2)</f>
        <v>0</v>
      </c>
      <c r="BL143" s="18" t="s">
        <v>155</v>
      </c>
      <c r="BM143" s="239" t="s">
        <v>164</v>
      </c>
    </row>
    <row r="144" s="13" customFormat="1">
      <c r="A144" s="13"/>
      <c r="B144" s="241"/>
      <c r="C144" s="242"/>
      <c r="D144" s="243" t="s">
        <v>157</v>
      </c>
      <c r="E144" s="244" t="s">
        <v>1</v>
      </c>
      <c r="F144" s="245" t="s">
        <v>158</v>
      </c>
      <c r="G144" s="242"/>
      <c r="H144" s="244" t="s">
        <v>1</v>
      </c>
      <c r="I144" s="246"/>
      <c r="J144" s="242"/>
      <c r="K144" s="242"/>
      <c r="L144" s="247"/>
      <c r="M144" s="248"/>
      <c r="N144" s="249"/>
      <c r="O144" s="249"/>
      <c r="P144" s="249"/>
      <c r="Q144" s="249"/>
      <c r="R144" s="249"/>
      <c r="S144" s="249"/>
      <c r="T144" s="25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1" t="s">
        <v>157</v>
      </c>
      <c r="AU144" s="251" t="s">
        <v>92</v>
      </c>
      <c r="AV144" s="13" t="s">
        <v>90</v>
      </c>
      <c r="AW144" s="13" t="s">
        <v>36</v>
      </c>
      <c r="AX144" s="13" t="s">
        <v>83</v>
      </c>
      <c r="AY144" s="251" t="s">
        <v>147</v>
      </c>
    </row>
    <row r="145" s="13" customFormat="1">
      <c r="A145" s="13"/>
      <c r="B145" s="241"/>
      <c r="C145" s="242"/>
      <c r="D145" s="243" t="s">
        <v>157</v>
      </c>
      <c r="E145" s="244" t="s">
        <v>1</v>
      </c>
      <c r="F145" s="245" t="s">
        <v>159</v>
      </c>
      <c r="G145" s="242"/>
      <c r="H145" s="244" t="s">
        <v>1</v>
      </c>
      <c r="I145" s="246"/>
      <c r="J145" s="242"/>
      <c r="K145" s="242"/>
      <c r="L145" s="247"/>
      <c r="M145" s="248"/>
      <c r="N145" s="249"/>
      <c r="O145" s="249"/>
      <c r="P145" s="249"/>
      <c r="Q145" s="249"/>
      <c r="R145" s="249"/>
      <c r="S145" s="249"/>
      <c r="T145" s="25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1" t="s">
        <v>157</v>
      </c>
      <c r="AU145" s="251" t="s">
        <v>92</v>
      </c>
      <c r="AV145" s="13" t="s">
        <v>90</v>
      </c>
      <c r="AW145" s="13" t="s">
        <v>36</v>
      </c>
      <c r="AX145" s="13" t="s">
        <v>83</v>
      </c>
      <c r="AY145" s="251" t="s">
        <v>147</v>
      </c>
    </row>
    <row r="146" s="14" customFormat="1">
      <c r="A146" s="14"/>
      <c r="B146" s="252"/>
      <c r="C146" s="253"/>
      <c r="D146" s="243" t="s">
        <v>157</v>
      </c>
      <c r="E146" s="254" t="s">
        <v>1</v>
      </c>
      <c r="F146" s="255" t="s">
        <v>165</v>
      </c>
      <c r="G146" s="253"/>
      <c r="H146" s="256">
        <v>8.5440000000000005</v>
      </c>
      <c r="I146" s="257"/>
      <c r="J146" s="253"/>
      <c r="K146" s="253"/>
      <c r="L146" s="258"/>
      <c r="M146" s="259"/>
      <c r="N146" s="260"/>
      <c r="O146" s="260"/>
      <c r="P146" s="260"/>
      <c r="Q146" s="260"/>
      <c r="R146" s="260"/>
      <c r="S146" s="260"/>
      <c r="T146" s="26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2" t="s">
        <v>157</v>
      </c>
      <c r="AU146" s="262" t="s">
        <v>92</v>
      </c>
      <c r="AV146" s="14" t="s">
        <v>92</v>
      </c>
      <c r="AW146" s="14" t="s">
        <v>36</v>
      </c>
      <c r="AX146" s="14" t="s">
        <v>83</v>
      </c>
      <c r="AY146" s="262" t="s">
        <v>147</v>
      </c>
    </row>
    <row r="147" s="15" customFormat="1">
      <c r="A147" s="15"/>
      <c r="B147" s="263"/>
      <c r="C147" s="264"/>
      <c r="D147" s="243" t="s">
        <v>157</v>
      </c>
      <c r="E147" s="265" t="s">
        <v>1</v>
      </c>
      <c r="F147" s="266" t="s">
        <v>161</v>
      </c>
      <c r="G147" s="264"/>
      <c r="H147" s="267">
        <v>8.5440000000000005</v>
      </c>
      <c r="I147" s="268"/>
      <c r="J147" s="264"/>
      <c r="K147" s="264"/>
      <c r="L147" s="269"/>
      <c r="M147" s="270"/>
      <c r="N147" s="271"/>
      <c r="O147" s="271"/>
      <c r="P147" s="271"/>
      <c r="Q147" s="271"/>
      <c r="R147" s="271"/>
      <c r="S147" s="271"/>
      <c r="T147" s="272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73" t="s">
        <v>157</v>
      </c>
      <c r="AU147" s="273" t="s">
        <v>92</v>
      </c>
      <c r="AV147" s="15" t="s">
        <v>155</v>
      </c>
      <c r="AW147" s="15" t="s">
        <v>36</v>
      </c>
      <c r="AX147" s="15" t="s">
        <v>90</v>
      </c>
      <c r="AY147" s="273" t="s">
        <v>147</v>
      </c>
    </row>
    <row r="148" s="2" customFormat="1" ht="37.8" customHeight="1">
      <c r="A148" s="39"/>
      <c r="B148" s="40"/>
      <c r="C148" s="228" t="s">
        <v>166</v>
      </c>
      <c r="D148" s="228" t="s">
        <v>150</v>
      </c>
      <c r="E148" s="229" t="s">
        <v>167</v>
      </c>
      <c r="F148" s="230" t="s">
        <v>168</v>
      </c>
      <c r="G148" s="231" t="s">
        <v>169</v>
      </c>
      <c r="H148" s="232">
        <v>1.4650000000000001</v>
      </c>
      <c r="I148" s="233"/>
      <c r="J148" s="234">
        <f>ROUND(I148*H148,2)</f>
        <v>0</v>
      </c>
      <c r="K148" s="230" t="s">
        <v>154</v>
      </c>
      <c r="L148" s="45"/>
      <c r="M148" s="235" t="s">
        <v>1</v>
      </c>
      <c r="N148" s="236" t="s">
        <v>48</v>
      </c>
      <c r="O148" s="92"/>
      <c r="P148" s="237">
        <f>O148*H148</f>
        <v>0</v>
      </c>
      <c r="Q148" s="237">
        <v>0</v>
      </c>
      <c r="R148" s="237">
        <f>Q148*H148</f>
        <v>0</v>
      </c>
      <c r="S148" s="237">
        <v>2.2000000000000002</v>
      </c>
      <c r="T148" s="238">
        <f>S148*H148</f>
        <v>3.2230000000000003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9" t="s">
        <v>155</v>
      </c>
      <c r="AT148" s="239" t="s">
        <v>150</v>
      </c>
      <c r="AU148" s="239" t="s">
        <v>92</v>
      </c>
      <c r="AY148" s="18" t="s">
        <v>147</v>
      </c>
      <c r="BE148" s="240">
        <f>IF(N148="základní",J148,0)</f>
        <v>0</v>
      </c>
      <c r="BF148" s="240">
        <f>IF(N148="snížená",J148,0)</f>
        <v>0</v>
      </c>
      <c r="BG148" s="240">
        <f>IF(N148="zákl. přenesená",J148,0)</f>
        <v>0</v>
      </c>
      <c r="BH148" s="240">
        <f>IF(N148="sníž. přenesená",J148,0)</f>
        <v>0</v>
      </c>
      <c r="BI148" s="240">
        <f>IF(N148="nulová",J148,0)</f>
        <v>0</v>
      </c>
      <c r="BJ148" s="18" t="s">
        <v>90</v>
      </c>
      <c r="BK148" s="240">
        <f>ROUND(I148*H148,2)</f>
        <v>0</v>
      </c>
      <c r="BL148" s="18" t="s">
        <v>155</v>
      </c>
      <c r="BM148" s="239" t="s">
        <v>170</v>
      </c>
    </row>
    <row r="149" s="13" customFormat="1">
      <c r="A149" s="13"/>
      <c r="B149" s="241"/>
      <c r="C149" s="242"/>
      <c r="D149" s="243" t="s">
        <v>157</v>
      </c>
      <c r="E149" s="244" t="s">
        <v>1</v>
      </c>
      <c r="F149" s="245" t="s">
        <v>171</v>
      </c>
      <c r="G149" s="242"/>
      <c r="H149" s="244" t="s">
        <v>1</v>
      </c>
      <c r="I149" s="246"/>
      <c r="J149" s="242"/>
      <c r="K149" s="242"/>
      <c r="L149" s="247"/>
      <c r="M149" s="248"/>
      <c r="N149" s="249"/>
      <c r="O149" s="249"/>
      <c r="P149" s="249"/>
      <c r="Q149" s="249"/>
      <c r="R149" s="249"/>
      <c r="S149" s="249"/>
      <c r="T149" s="25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1" t="s">
        <v>157</v>
      </c>
      <c r="AU149" s="251" t="s">
        <v>92</v>
      </c>
      <c r="AV149" s="13" t="s">
        <v>90</v>
      </c>
      <c r="AW149" s="13" t="s">
        <v>36</v>
      </c>
      <c r="AX149" s="13" t="s">
        <v>83</v>
      </c>
      <c r="AY149" s="251" t="s">
        <v>147</v>
      </c>
    </row>
    <row r="150" s="13" customFormat="1">
      <c r="A150" s="13"/>
      <c r="B150" s="241"/>
      <c r="C150" s="242"/>
      <c r="D150" s="243" t="s">
        <v>157</v>
      </c>
      <c r="E150" s="244" t="s">
        <v>1</v>
      </c>
      <c r="F150" s="245" t="s">
        <v>172</v>
      </c>
      <c r="G150" s="242"/>
      <c r="H150" s="244" t="s">
        <v>1</v>
      </c>
      <c r="I150" s="246"/>
      <c r="J150" s="242"/>
      <c r="K150" s="242"/>
      <c r="L150" s="247"/>
      <c r="M150" s="248"/>
      <c r="N150" s="249"/>
      <c r="O150" s="249"/>
      <c r="P150" s="249"/>
      <c r="Q150" s="249"/>
      <c r="R150" s="249"/>
      <c r="S150" s="249"/>
      <c r="T150" s="25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1" t="s">
        <v>157</v>
      </c>
      <c r="AU150" s="251" t="s">
        <v>92</v>
      </c>
      <c r="AV150" s="13" t="s">
        <v>90</v>
      </c>
      <c r="AW150" s="13" t="s">
        <v>36</v>
      </c>
      <c r="AX150" s="13" t="s">
        <v>83</v>
      </c>
      <c r="AY150" s="251" t="s">
        <v>147</v>
      </c>
    </row>
    <row r="151" s="14" customFormat="1">
      <c r="A151" s="14"/>
      <c r="B151" s="252"/>
      <c r="C151" s="253"/>
      <c r="D151" s="243" t="s">
        <v>157</v>
      </c>
      <c r="E151" s="254" t="s">
        <v>1</v>
      </c>
      <c r="F151" s="255" t="s">
        <v>173</v>
      </c>
      <c r="G151" s="253"/>
      <c r="H151" s="256">
        <v>1.4650000000000001</v>
      </c>
      <c r="I151" s="257"/>
      <c r="J151" s="253"/>
      <c r="K151" s="253"/>
      <c r="L151" s="258"/>
      <c r="M151" s="259"/>
      <c r="N151" s="260"/>
      <c r="O151" s="260"/>
      <c r="P151" s="260"/>
      <c r="Q151" s="260"/>
      <c r="R151" s="260"/>
      <c r="S151" s="260"/>
      <c r="T151" s="26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2" t="s">
        <v>157</v>
      </c>
      <c r="AU151" s="262" t="s">
        <v>92</v>
      </c>
      <c r="AV151" s="14" t="s">
        <v>92</v>
      </c>
      <c r="AW151" s="14" t="s">
        <v>36</v>
      </c>
      <c r="AX151" s="14" t="s">
        <v>83</v>
      </c>
      <c r="AY151" s="262" t="s">
        <v>147</v>
      </c>
    </row>
    <row r="152" s="15" customFormat="1">
      <c r="A152" s="15"/>
      <c r="B152" s="263"/>
      <c r="C152" s="264"/>
      <c r="D152" s="243" t="s">
        <v>157</v>
      </c>
      <c r="E152" s="265" t="s">
        <v>1</v>
      </c>
      <c r="F152" s="266" t="s">
        <v>161</v>
      </c>
      <c r="G152" s="264"/>
      <c r="H152" s="267">
        <v>1.4650000000000001</v>
      </c>
      <c r="I152" s="268"/>
      <c r="J152" s="264"/>
      <c r="K152" s="264"/>
      <c r="L152" s="269"/>
      <c r="M152" s="270"/>
      <c r="N152" s="271"/>
      <c r="O152" s="271"/>
      <c r="P152" s="271"/>
      <c r="Q152" s="271"/>
      <c r="R152" s="271"/>
      <c r="S152" s="271"/>
      <c r="T152" s="272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3" t="s">
        <v>157</v>
      </c>
      <c r="AU152" s="273" t="s">
        <v>92</v>
      </c>
      <c r="AV152" s="15" t="s">
        <v>155</v>
      </c>
      <c r="AW152" s="15" t="s">
        <v>36</v>
      </c>
      <c r="AX152" s="15" t="s">
        <v>90</v>
      </c>
      <c r="AY152" s="273" t="s">
        <v>147</v>
      </c>
    </row>
    <row r="153" s="2" customFormat="1" ht="21.75" customHeight="1">
      <c r="A153" s="39"/>
      <c r="B153" s="40"/>
      <c r="C153" s="228" t="s">
        <v>155</v>
      </c>
      <c r="D153" s="228" t="s">
        <v>150</v>
      </c>
      <c r="E153" s="229" t="s">
        <v>174</v>
      </c>
      <c r="F153" s="230" t="s">
        <v>175</v>
      </c>
      <c r="G153" s="231" t="s">
        <v>153</v>
      </c>
      <c r="H153" s="232">
        <v>246</v>
      </c>
      <c r="I153" s="233"/>
      <c r="J153" s="234">
        <f>ROUND(I153*H153,2)</f>
        <v>0</v>
      </c>
      <c r="K153" s="230" t="s">
        <v>154</v>
      </c>
      <c r="L153" s="45"/>
      <c r="M153" s="235" t="s">
        <v>1</v>
      </c>
      <c r="N153" s="236" t="s">
        <v>48</v>
      </c>
      <c r="O153" s="92"/>
      <c r="P153" s="237">
        <f>O153*H153</f>
        <v>0</v>
      </c>
      <c r="Q153" s="237">
        <v>0</v>
      </c>
      <c r="R153" s="237">
        <f>Q153*H153</f>
        <v>0</v>
      </c>
      <c r="S153" s="237">
        <v>0</v>
      </c>
      <c r="T153" s="238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9" t="s">
        <v>155</v>
      </c>
      <c r="AT153" s="239" t="s">
        <v>150</v>
      </c>
      <c r="AU153" s="239" t="s">
        <v>92</v>
      </c>
      <c r="AY153" s="18" t="s">
        <v>147</v>
      </c>
      <c r="BE153" s="240">
        <f>IF(N153="základní",J153,0)</f>
        <v>0</v>
      </c>
      <c r="BF153" s="240">
        <f>IF(N153="snížená",J153,0)</f>
        <v>0</v>
      </c>
      <c r="BG153" s="240">
        <f>IF(N153="zákl. přenesená",J153,0)</f>
        <v>0</v>
      </c>
      <c r="BH153" s="240">
        <f>IF(N153="sníž. přenesená",J153,0)</f>
        <v>0</v>
      </c>
      <c r="BI153" s="240">
        <f>IF(N153="nulová",J153,0)</f>
        <v>0</v>
      </c>
      <c r="BJ153" s="18" t="s">
        <v>90</v>
      </c>
      <c r="BK153" s="240">
        <f>ROUND(I153*H153,2)</f>
        <v>0</v>
      </c>
      <c r="BL153" s="18" t="s">
        <v>155</v>
      </c>
      <c r="BM153" s="239" t="s">
        <v>176</v>
      </c>
    </row>
    <row r="154" s="13" customFormat="1">
      <c r="A154" s="13"/>
      <c r="B154" s="241"/>
      <c r="C154" s="242"/>
      <c r="D154" s="243" t="s">
        <v>157</v>
      </c>
      <c r="E154" s="244" t="s">
        <v>1</v>
      </c>
      <c r="F154" s="245" t="s">
        <v>177</v>
      </c>
      <c r="G154" s="242"/>
      <c r="H154" s="244" t="s">
        <v>1</v>
      </c>
      <c r="I154" s="246"/>
      <c r="J154" s="242"/>
      <c r="K154" s="242"/>
      <c r="L154" s="247"/>
      <c r="M154" s="248"/>
      <c r="N154" s="249"/>
      <c r="O154" s="249"/>
      <c r="P154" s="249"/>
      <c r="Q154" s="249"/>
      <c r="R154" s="249"/>
      <c r="S154" s="249"/>
      <c r="T154" s="25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1" t="s">
        <v>157</v>
      </c>
      <c r="AU154" s="251" t="s">
        <v>92</v>
      </c>
      <c r="AV154" s="13" t="s">
        <v>90</v>
      </c>
      <c r="AW154" s="13" t="s">
        <v>36</v>
      </c>
      <c r="AX154" s="13" t="s">
        <v>83</v>
      </c>
      <c r="AY154" s="251" t="s">
        <v>147</v>
      </c>
    </row>
    <row r="155" s="13" customFormat="1">
      <c r="A155" s="13"/>
      <c r="B155" s="241"/>
      <c r="C155" s="242"/>
      <c r="D155" s="243" t="s">
        <v>157</v>
      </c>
      <c r="E155" s="244" t="s">
        <v>1</v>
      </c>
      <c r="F155" s="245" t="s">
        <v>159</v>
      </c>
      <c r="G155" s="242"/>
      <c r="H155" s="244" t="s">
        <v>1</v>
      </c>
      <c r="I155" s="246"/>
      <c r="J155" s="242"/>
      <c r="K155" s="242"/>
      <c r="L155" s="247"/>
      <c r="M155" s="248"/>
      <c r="N155" s="249"/>
      <c r="O155" s="249"/>
      <c r="P155" s="249"/>
      <c r="Q155" s="249"/>
      <c r="R155" s="249"/>
      <c r="S155" s="249"/>
      <c r="T155" s="25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1" t="s">
        <v>157</v>
      </c>
      <c r="AU155" s="251" t="s">
        <v>92</v>
      </c>
      <c r="AV155" s="13" t="s">
        <v>90</v>
      </c>
      <c r="AW155" s="13" t="s">
        <v>36</v>
      </c>
      <c r="AX155" s="13" t="s">
        <v>83</v>
      </c>
      <c r="AY155" s="251" t="s">
        <v>147</v>
      </c>
    </row>
    <row r="156" s="14" customFormat="1">
      <c r="A156" s="14"/>
      <c r="B156" s="252"/>
      <c r="C156" s="253"/>
      <c r="D156" s="243" t="s">
        <v>157</v>
      </c>
      <c r="E156" s="254" t="s">
        <v>1</v>
      </c>
      <c r="F156" s="255" t="s">
        <v>178</v>
      </c>
      <c r="G156" s="253"/>
      <c r="H156" s="256">
        <v>246</v>
      </c>
      <c r="I156" s="257"/>
      <c r="J156" s="253"/>
      <c r="K156" s="253"/>
      <c r="L156" s="258"/>
      <c r="M156" s="259"/>
      <c r="N156" s="260"/>
      <c r="O156" s="260"/>
      <c r="P156" s="260"/>
      <c r="Q156" s="260"/>
      <c r="R156" s="260"/>
      <c r="S156" s="260"/>
      <c r="T156" s="26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2" t="s">
        <v>157</v>
      </c>
      <c r="AU156" s="262" t="s">
        <v>92</v>
      </c>
      <c r="AV156" s="14" t="s">
        <v>92</v>
      </c>
      <c r="AW156" s="14" t="s">
        <v>36</v>
      </c>
      <c r="AX156" s="14" t="s">
        <v>83</v>
      </c>
      <c r="AY156" s="262" t="s">
        <v>147</v>
      </c>
    </row>
    <row r="157" s="15" customFormat="1">
      <c r="A157" s="15"/>
      <c r="B157" s="263"/>
      <c r="C157" s="264"/>
      <c r="D157" s="243" t="s">
        <v>157</v>
      </c>
      <c r="E157" s="265" t="s">
        <v>1</v>
      </c>
      <c r="F157" s="266" t="s">
        <v>161</v>
      </c>
      <c r="G157" s="264"/>
      <c r="H157" s="267">
        <v>246</v>
      </c>
      <c r="I157" s="268"/>
      <c r="J157" s="264"/>
      <c r="K157" s="264"/>
      <c r="L157" s="269"/>
      <c r="M157" s="270"/>
      <c r="N157" s="271"/>
      <c r="O157" s="271"/>
      <c r="P157" s="271"/>
      <c r="Q157" s="271"/>
      <c r="R157" s="271"/>
      <c r="S157" s="271"/>
      <c r="T157" s="272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3" t="s">
        <v>157</v>
      </c>
      <c r="AU157" s="273" t="s">
        <v>92</v>
      </c>
      <c r="AV157" s="15" t="s">
        <v>155</v>
      </c>
      <c r="AW157" s="15" t="s">
        <v>36</v>
      </c>
      <c r="AX157" s="15" t="s">
        <v>90</v>
      </c>
      <c r="AY157" s="273" t="s">
        <v>147</v>
      </c>
    </row>
    <row r="158" s="2" customFormat="1" ht="24.15" customHeight="1">
      <c r="A158" s="39"/>
      <c r="B158" s="40"/>
      <c r="C158" s="228" t="s">
        <v>179</v>
      </c>
      <c r="D158" s="228" t="s">
        <v>150</v>
      </c>
      <c r="E158" s="229" t="s">
        <v>180</v>
      </c>
      <c r="F158" s="230" t="s">
        <v>181</v>
      </c>
      <c r="G158" s="231" t="s">
        <v>153</v>
      </c>
      <c r="H158" s="232">
        <v>246</v>
      </c>
      <c r="I158" s="233"/>
      <c r="J158" s="234">
        <f>ROUND(I158*H158,2)</f>
        <v>0</v>
      </c>
      <c r="K158" s="230" t="s">
        <v>154</v>
      </c>
      <c r="L158" s="45"/>
      <c r="M158" s="235" t="s">
        <v>1</v>
      </c>
      <c r="N158" s="236" t="s">
        <v>48</v>
      </c>
      <c r="O158" s="92"/>
      <c r="P158" s="237">
        <f>O158*H158</f>
        <v>0</v>
      </c>
      <c r="Q158" s="237">
        <v>0</v>
      </c>
      <c r="R158" s="237">
        <f>Q158*H158</f>
        <v>0</v>
      </c>
      <c r="S158" s="237">
        <v>0</v>
      </c>
      <c r="T158" s="238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9" t="s">
        <v>155</v>
      </c>
      <c r="AT158" s="239" t="s">
        <v>150</v>
      </c>
      <c r="AU158" s="239" t="s">
        <v>92</v>
      </c>
      <c r="AY158" s="18" t="s">
        <v>147</v>
      </c>
      <c r="BE158" s="240">
        <f>IF(N158="základní",J158,0)</f>
        <v>0</v>
      </c>
      <c r="BF158" s="240">
        <f>IF(N158="snížená",J158,0)</f>
        <v>0</v>
      </c>
      <c r="BG158" s="240">
        <f>IF(N158="zákl. přenesená",J158,0)</f>
        <v>0</v>
      </c>
      <c r="BH158" s="240">
        <f>IF(N158="sníž. přenesená",J158,0)</f>
        <v>0</v>
      </c>
      <c r="BI158" s="240">
        <f>IF(N158="nulová",J158,0)</f>
        <v>0</v>
      </c>
      <c r="BJ158" s="18" t="s">
        <v>90</v>
      </c>
      <c r="BK158" s="240">
        <f>ROUND(I158*H158,2)</f>
        <v>0</v>
      </c>
      <c r="BL158" s="18" t="s">
        <v>155</v>
      </c>
      <c r="BM158" s="239" t="s">
        <v>182</v>
      </c>
    </row>
    <row r="159" s="2" customFormat="1" ht="21.75" customHeight="1">
      <c r="A159" s="39"/>
      <c r="B159" s="40"/>
      <c r="C159" s="228" t="s">
        <v>183</v>
      </c>
      <c r="D159" s="228" t="s">
        <v>150</v>
      </c>
      <c r="E159" s="229" t="s">
        <v>184</v>
      </c>
      <c r="F159" s="230" t="s">
        <v>185</v>
      </c>
      <c r="G159" s="231" t="s">
        <v>153</v>
      </c>
      <c r="H159" s="232">
        <v>79.989999999999995</v>
      </c>
      <c r="I159" s="233"/>
      <c r="J159" s="234">
        <f>ROUND(I159*H159,2)</f>
        <v>0</v>
      </c>
      <c r="K159" s="230" t="s">
        <v>154</v>
      </c>
      <c r="L159" s="45"/>
      <c r="M159" s="235" t="s">
        <v>1</v>
      </c>
      <c r="N159" s="236" t="s">
        <v>48</v>
      </c>
      <c r="O159" s="92"/>
      <c r="P159" s="237">
        <f>O159*H159</f>
        <v>0</v>
      </c>
      <c r="Q159" s="237">
        <v>0</v>
      </c>
      <c r="R159" s="237">
        <f>Q159*H159</f>
        <v>0</v>
      </c>
      <c r="S159" s="237">
        <v>0.039</v>
      </c>
      <c r="T159" s="238">
        <f>S159*H159</f>
        <v>3.1196099999999998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9" t="s">
        <v>155</v>
      </c>
      <c r="AT159" s="239" t="s">
        <v>150</v>
      </c>
      <c r="AU159" s="239" t="s">
        <v>92</v>
      </c>
      <c r="AY159" s="18" t="s">
        <v>147</v>
      </c>
      <c r="BE159" s="240">
        <f>IF(N159="základní",J159,0)</f>
        <v>0</v>
      </c>
      <c r="BF159" s="240">
        <f>IF(N159="snížená",J159,0)</f>
        <v>0</v>
      </c>
      <c r="BG159" s="240">
        <f>IF(N159="zákl. přenesená",J159,0)</f>
        <v>0</v>
      </c>
      <c r="BH159" s="240">
        <f>IF(N159="sníž. přenesená",J159,0)</f>
        <v>0</v>
      </c>
      <c r="BI159" s="240">
        <f>IF(N159="nulová",J159,0)</f>
        <v>0</v>
      </c>
      <c r="BJ159" s="18" t="s">
        <v>90</v>
      </c>
      <c r="BK159" s="240">
        <f>ROUND(I159*H159,2)</f>
        <v>0</v>
      </c>
      <c r="BL159" s="18" t="s">
        <v>155</v>
      </c>
      <c r="BM159" s="239" t="s">
        <v>186</v>
      </c>
    </row>
    <row r="160" s="13" customFormat="1">
      <c r="A160" s="13"/>
      <c r="B160" s="241"/>
      <c r="C160" s="242"/>
      <c r="D160" s="243" t="s">
        <v>157</v>
      </c>
      <c r="E160" s="244" t="s">
        <v>1</v>
      </c>
      <c r="F160" s="245" t="s">
        <v>187</v>
      </c>
      <c r="G160" s="242"/>
      <c r="H160" s="244" t="s">
        <v>1</v>
      </c>
      <c r="I160" s="246"/>
      <c r="J160" s="242"/>
      <c r="K160" s="242"/>
      <c r="L160" s="247"/>
      <c r="M160" s="248"/>
      <c r="N160" s="249"/>
      <c r="O160" s="249"/>
      <c r="P160" s="249"/>
      <c r="Q160" s="249"/>
      <c r="R160" s="249"/>
      <c r="S160" s="249"/>
      <c r="T160" s="25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1" t="s">
        <v>157</v>
      </c>
      <c r="AU160" s="251" t="s">
        <v>92</v>
      </c>
      <c r="AV160" s="13" t="s">
        <v>90</v>
      </c>
      <c r="AW160" s="13" t="s">
        <v>36</v>
      </c>
      <c r="AX160" s="13" t="s">
        <v>83</v>
      </c>
      <c r="AY160" s="251" t="s">
        <v>147</v>
      </c>
    </row>
    <row r="161" s="13" customFormat="1">
      <c r="A161" s="13"/>
      <c r="B161" s="241"/>
      <c r="C161" s="242"/>
      <c r="D161" s="243" t="s">
        <v>157</v>
      </c>
      <c r="E161" s="244" t="s">
        <v>1</v>
      </c>
      <c r="F161" s="245" t="s">
        <v>188</v>
      </c>
      <c r="G161" s="242"/>
      <c r="H161" s="244" t="s">
        <v>1</v>
      </c>
      <c r="I161" s="246"/>
      <c r="J161" s="242"/>
      <c r="K161" s="242"/>
      <c r="L161" s="247"/>
      <c r="M161" s="248"/>
      <c r="N161" s="249"/>
      <c r="O161" s="249"/>
      <c r="P161" s="249"/>
      <c r="Q161" s="249"/>
      <c r="R161" s="249"/>
      <c r="S161" s="249"/>
      <c r="T161" s="25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1" t="s">
        <v>157</v>
      </c>
      <c r="AU161" s="251" t="s">
        <v>92</v>
      </c>
      <c r="AV161" s="13" t="s">
        <v>90</v>
      </c>
      <c r="AW161" s="13" t="s">
        <v>36</v>
      </c>
      <c r="AX161" s="13" t="s">
        <v>83</v>
      </c>
      <c r="AY161" s="251" t="s">
        <v>147</v>
      </c>
    </row>
    <row r="162" s="14" customFormat="1">
      <c r="A162" s="14"/>
      <c r="B162" s="252"/>
      <c r="C162" s="253"/>
      <c r="D162" s="243" t="s">
        <v>157</v>
      </c>
      <c r="E162" s="254" t="s">
        <v>1</v>
      </c>
      <c r="F162" s="255" t="s">
        <v>189</v>
      </c>
      <c r="G162" s="253"/>
      <c r="H162" s="256">
        <v>79.989999999999995</v>
      </c>
      <c r="I162" s="257"/>
      <c r="J162" s="253"/>
      <c r="K162" s="253"/>
      <c r="L162" s="258"/>
      <c r="M162" s="259"/>
      <c r="N162" s="260"/>
      <c r="O162" s="260"/>
      <c r="P162" s="260"/>
      <c r="Q162" s="260"/>
      <c r="R162" s="260"/>
      <c r="S162" s="260"/>
      <c r="T162" s="26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2" t="s">
        <v>157</v>
      </c>
      <c r="AU162" s="262" t="s">
        <v>92</v>
      </c>
      <c r="AV162" s="14" t="s">
        <v>92</v>
      </c>
      <c r="AW162" s="14" t="s">
        <v>36</v>
      </c>
      <c r="AX162" s="14" t="s">
        <v>83</v>
      </c>
      <c r="AY162" s="262" t="s">
        <v>147</v>
      </c>
    </row>
    <row r="163" s="15" customFormat="1">
      <c r="A163" s="15"/>
      <c r="B163" s="263"/>
      <c r="C163" s="264"/>
      <c r="D163" s="243" t="s">
        <v>157</v>
      </c>
      <c r="E163" s="265" t="s">
        <v>1</v>
      </c>
      <c r="F163" s="266" t="s">
        <v>161</v>
      </c>
      <c r="G163" s="264"/>
      <c r="H163" s="267">
        <v>79.989999999999995</v>
      </c>
      <c r="I163" s="268"/>
      <c r="J163" s="264"/>
      <c r="K163" s="264"/>
      <c r="L163" s="269"/>
      <c r="M163" s="270"/>
      <c r="N163" s="271"/>
      <c r="O163" s="271"/>
      <c r="P163" s="271"/>
      <c r="Q163" s="271"/>
      <c r="R163" s="271"/>
      <c r="S163" s="271"/>
      <c r="T163" s="272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73" t="s">
        <v>157</v>
      </c>
      <c r="AU163" s="273" t="s">
        <v>92</v>
      </c>
      <c r="AV163" s="15" t="s">
        <v>155</v>
      </c>
      <c r="AW163" s="15" t="s">
        <v>36</v>
      </c>
      <c r="AX163" s="15" t="s">
        <v>90</v>
      </c>
      <c r="AY163" s="273" t="s">
        <v>147</v>
      </c>
    </row>
    <row r="164" s="2" customFormat="1" ht="24.15" customHeight="1">
      <c r="A164" s="39"/>
      <c r="B164" s="40"/>
      <c r="C164" s="228" t="s">
        <v>190</v>
      </c>
      <c r="D164" s="228" t="s">
        <v>150</v>
      </c>
      <c r="E164" s="229" t="s">
        <v>191</v>
      </c>
      <c r="F164" s="230" t="s">
        <v>192</v>
      </c>
      <c r="G164" s="231" t="s">
        <v>153</v>
      </c>
      <c r="H164" s="232">
        <v>2.7599999999999998</v>
      </c>
      <c r="I164" s="233"/>
      <c r="J164" s="234">
        <f>ROUND(I164*H164,2)</f>
        <v>0</v>
      </c>
      <c r="K164" s="230" t="s">
        <v>154</v>
      </c>
      <c r="L164" s="45"/>
      <c r="M164" s="235" t="s">
        <v>1</v>
      </c>
      <c r="N164" s="236" t="s">
        <v>48</v>
      </c>
      <c r="O164" s="92"/>
      <c r="P164" s="237">
        <f>O164*H164</f>
        <v>0</v>
      </c>
      <c r="Q164" s="237">
        <v>0</v>
      </c>
      <c r="R164" s="237">
        <f>Q164*H164</f>
        <v>0</v>
      </c>
      <c r="S164" s="237">
        <v>0.041000000000000002</v>
      </c>
      <c r="T164" s="238">
        <f>S164*H164</f>
        <v>0.11316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9" t="s">
        <v>155</v>
      </c>
      <c r="AT164" s="239" t="s">
        <v>150</v>
      </c>
      <c r="AU164" s="239" t="s">
        <v>92</v>
      </c>
      <c r="AY164" s="18" t="s">
        <v>147</v>
      </c>
      <c r="BE164" s="240">
        <f>IF(N164="základní",J164,0)</f>
        <v>0</v>
      </c>
      <c r="BF164" s="240">
        <f>IF(N164="snížená",J164,0)</f>
        <v>0</v>
      </c>
      <c r="BG164" s="240">
        <f>IF(N164="zákl. přenesená",J164,0)</f>
        <v>0</v>
      </c>
      <c r="BH164" s="240">
        <f>IF(N164="sníž. přenesená",J164,0)</f>
        <v>0</v>
      </c>
      <c r="BI164" s="240">
        <f>IF(N164="nulová",J164,0)</f>
        <v>0</v>
      </c>
      <c r="BJ164" s="18" t="s">
        <v>90</v>
      </c>
      <c r="BK164" s="240">
        <f>ROUND(I164*H164,2)</f>
        <v>0</v>
      </c>
      <c r="BL164" s="18" t="s">
        <v>155</v>
      </c>
      <c r="BM164" s="239" t="s">
        <v>193</v>
      </c>
    </row>
    <row r="165" s="13" customFormat="1">
      <c r="A165" s="13"/>
      <c r="B165" s="241"/>
      <c r="C165" s="242"/>
      <c r="D165" s="243" t="s">
        <v>157</v>
      </c>
      <c r="E165" s="244" t="s">
        <v>1</v>
      </c>
      <c r="F165" s="245" t="s">
        <v>194</v>
      </c>
      <c r="G165" s="242"/>
      <c r="H165" s="244" t="s">
        <v>1</v>
      </c>
      <c r="I165" s="246"/>
      <c r="J165" s="242"/>
      <c r="K165" s="242"/>
      <c r="L165" s="247"/>
      <c r="M165" s="248"/>
      <c r="N165" s="249"/>
      <c r="O165" s="249"/>
      <c r="P165" s="249"/>
      <c r="Q165" s="249"/>
      <c r="R165" s="249"/>
      <c r="S165" s="249"/>
      <c r="T165" s="25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1" t="s">
        <v>157</v>
      </c>
      <c r="AU165" s="251" t="s">
        <v>92</v>
      </c>
      <c r="AV165" s="13" t="s">
        <v>90</v>
      </c>
      <c r="AW165" s="13" t="s">
        <v>36</v>
      </c>
      <c r="AX165" s="13" t="s">
        <v>83</v>
      </c>
      <c r="AY165" s="251" t="s">
        <v>147</v>
      </c>
    </row>
    <row r="166" s="13" customFormat="1">
      <c r="A166" s="13"/>
      <c r="B166" s="241"/>
      <c r="C166" s="242"/>
      <c r="D166" s="243" t="s">
        <v>157</v>
      </c>
      <c r="E166" s="244" t="s">
        <v>1</v>
      </c>
      <c r="F166" s="245" t="s">
        <v>159</v>
      </c>
      <c r="G166" s="242"/>
      <c r="H166" s="244" t="s">
        <v>1</v>
      </c>
      <c r="I166" s="246"/>
      <c r="J166" s="242"/>
      <c r="K166" s="242"/>
      <c r="L166" s="247"/>
      <c r="M166" s="248"/>
      <c r="N166" s="249"/>
      <c r="O166" s="249"/>
      <c r="P166" s="249"/>
      <c r="Q166" s="249"/>
      <c r="R166" s="249"/>
      <c r="S166" s="249"/>
      <c r="T166" s="25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1" t="s">
        <v>157</v>
      </c>
      <c r="AU166" s="251" t="s">
        <v>92</v>
      </c>
      <c r="AV166" s="13" t="s">
        <v>90</v>
      </c>
      <c r="AW166" s="13" t="s">
        <v>36</v>
      </c>
      <c r="AX166" s="13" t="s">
        <v>83</v>
      </c>
      <c r="AY166" s="251" t="s">
        <v>147</v>
      </c>
    </row>
    <row r="167" s="14" customFormat="1">
      <c r="A167" s="14"/>
      <c r="B167" s="252"/>
      <c r="C167" s="253"/>
      <c r="D167" s="243" t="s">
        <v>157</v>
      </c>
      <c r="E167" s="254" t="s">
        <v>1</v>
      </c>
      <c r="F167" s="255" t="s">
        <v>195</v>
      </c>
      <c r="G167" s="253"/>
      <c r="H167" s="256">
        <v>2.7599999999999998</v>
      </c>
      <c r="I167" s="257"/>
      <c r="J167" s="253"/>
      <c r="K167" s="253"/>
      <c r="L167" s="258"/>
      <c r="M167" s="259"/>
      <c r="N167" s="260"/>
      <c r="O167" s="260"/>
      <c r="P167" s="260"/>
      <c r="Q167" s="260"/>
      <c r="R167" s="260"/>
      <c r="S167" s="260"/>
      <c r="T167" s="26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2" t="s">
        <v>157</v>
      </c>
      <c r="AU167" s="262" t="s">
        <v>92</v>
      </c>
      <c r="AV167" s="14" t="s">
        <v>92</v>
      </c>
      <c r="AW167" s="14" t="s">
        <v>36</v>
      </c>
      <c r="AX167" s="14" t="s">
        <v>83</v>
      </c>
      <c r="AY167" s="262" t="s">
        <v>147</v>
      </c>
    </row>
    <row r="168" s="15" customFormat="1">
      <c r="A168" s="15"/>
      <c r="B168" s="263"/>
      <c r="C168" s="264"/>
      <c r="D168" s="243" t="s">
        <v>157</v>
      </c>
      <c r="E168" s="265" t="s">
        <v>1</v>
      </c>
      <c r="F168" s="266" t="s">
        <v>161</v>
      </c>
      <c r="G168" s="264"/>
      <c r="H168" s="267">
        <v>2.7599999999999998</v>
      </c>
      <c r="I168" s="268"/>
      <c r="J168" s="264"/>
      <c r="K168" s="264"/>
      <c r="L168" s="269"/>
      <c r="M168" s="270"/>
      <c r="N168" s="271"/>
      <c r="O168" s="271"/>
      <c r="P168" s="271"/>
      <c r="Q168" s="271"/>
      <c r="R168" s="271"/>
      <c r="S168" s="271"/>
      <c r="T168" s="272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73" t="s">
        <v>157</v>
      </c>
      <c r="AU168" s="273" t="s">
        <v>92</v>
      </c>
      <c r="AV168" s="15" t="s">
        <v>155</v>
      </c>
      <c r="AW168" s="15" t="s">
        <v>36</v>
      </c>
      <c r="AX168" s="15" t="s">
        <v>90</v>
      </c>
      <c r="AY168" s="273" t="s">
        <v>147</v>
      </c>
    </row>
    <row r="169" s="2" customFormat="1" ht="21.75" customHeight="1">
      <c r="A169" s="39"/>
      <c r="B169" s="40"/>
      <c r="C169" s="228" t="s">
        <v>196</v>
      </c>
      <c r="D169" s="228" t="s">
        <v>150</v>
      </c>
      <c r="E169" s="229" t="s">
        <v>197</v>
      </c>
      <c r="F169" s="230" t="s">
        <v>198</v>
      </c>
      <c r="G169" s="231" t="s">
        <v>153</v>
      </c>
      <c r="H169" s="232">
        <v>17.372</v>
      </c>
      <c r="I169" s="233"/>
      <c r="J169" s="234">
        <f>ROUND(I169*H169,2)</f>
        <v>0</v>
      </c>
      <c r="K169" s="230" t="s">
        <v>154</v>
      </c>
      <c r="L169" s="45"/>
      <c r="M169" s="235" t="s">
        <v>1</v>
      </c>
      <c r="N169" s="236" t="s">
        <v>48</v>
      </c>
      <c r="O169" s="92"/>
      <c r="P169" s="237">
        <f>O169*H169</f>
        <v>0</v>
      </c>
      <c r="Q169" s="237">
        <v>0</v>
      </c>
      <c r="R169" s="237">
        <f>Q169*H169</f>
        <v>0</v>
      </c>
      <c r="S169" s="237">
        <v>0.075999999999999998</v>
      </c>
      <c r="T169" s="238">
        <f>S169*H169</f>
        <v>1.3202719999999999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9" t="s">
        <v>155</v>
      </c>
      <c r="AT169" s="239" t="s">
        <v>150</v>
      </c>
      <c r="AU169" s="239" t="s">
        <v>92</v>
      </c>
      <c r="AY169" s="18" t="s">
        <v>147</v>
      </c>
      <c r="BE169" s="240">
        <f>IF(N169="základní",J169,0)</f>
        <v>0</v>
      </c>
      <c r="BF169" s="240">
        <f>IF(N169="snížená",J169,0)</f>
        <v>0</v>
      </c>
      <c r="BG169" s="240">
        <f>IF(N169="zákl. přenesená",J169,0)</f>
        <v>0</v>
      </c>
      <c r="BH169" s="240">
        <f>IF(N169="sníž. přenesená",J169,0)</f>
        <v>0</v>
      </c>
      <c r="BI169" s="240">
        <f>IF(N169="nulová",J169,0)</f>
        <v>0</v>
      </c>
      <c r="BJ169" s="18" t="s">
        <v>90</v>
      </c>
      <c r="BK169" s="240">
        <f>ROUND(I169*H169,2)</f>
        <v>0</v>
      </c>
      <c r="BL169" s="18" t="s">
        <v>155</v>
      </c>
      <c r="BM169" s="239" t="s">
        <v>199</v>
      </c>
    </row>
    <row r="170" s="13" customFormat="1">
      <c r="A170" s="13"/>
      <c r="B170" s="241"/>
      <c r="C170" s="242"/>
      <c r="D170" s="243" t="s">
        <v>157</v>
      </c>
      <c r="E170" s="244" t="s">
        <v>1</v>
      </c>
      <c r="F170" s="245" t="s">
        <v>200</v>
      </c>
      <c r="G170" s="242"/>
      <c r="H170" s="244" t="s">
        <v>1</v>
      </c>
      <c r="I170" s="246"/>
      <c r="J170" s="242"/>
      <c r="K170" s="242"/>
      <c r="L170" s="247"/>
      <c r="M170" s="248"/>
      <c r="N170" s="249"/>
      <c r="O170" s="249"/>
      <c r="P170" s="249"/>
      <c r="Q170" s="249"/>
      <c r="R170" s="249"/>
      <c r="S170" s="249"/>
      <c r="T170" s="25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1" t="s">
        <v>157</v>
      </c>
      <c r="AU170" s="251" t="s">
        <v>92</v>
      </c>
      <c r="AV170" s="13" t="s">
        <v>90</v>
      </c>
      <c r="AW170" s="13" t="s">
        <v>36</v>
      </c>
      <c r="AX170" s="13" t="s">
        <v>83</v>
      </c>
      <c r="AY170" s="251" t="s">
        <v>147</v>
      </c>
    </row>
    <row r="171" s="13" customFormat="1">
      <c r="A171" s="13"/>
      <c r="B171" s="241"/>
      <c r="C171" s="242"/>
      <c r="D171" s="243" t="s">
        <v>157</v>
      </c>
      <c r="E171" s="244" t="s">
        <v>1</v>
      </c>
      <c r="F171" s="245" t="s">
        <v>159</v>
      </c>
      <c r="G171" s="242"/>
      <c r="H171" s="244" t="s">
        <v>1</v>
      </c>
      <c r="I171" s="246"/>
      <c r="J171" s="242"/>
      <c r="K171" s="242"/>
      <c r="L171" s="247"/>
      <c r="M171" s="248"/>
      <c r="N171" s="249"/>
      <c r="O171" s="249"/>
      <c r="P171" s="249"/>
      <c r="Q171" s="249"/>
      <c r="R171" s="249"/>
      <c r="S171" s="249"/>
      <c r="T171" s="25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1" t="s">
        <v>157</v>
      </c>
      <c r="AU171" s="251" t="s">
        <v>92</v>
      </c>
      <c r="AV171" s="13" t="s">
        <v>90</v>
      </c>
      <c r="AW171" s="13" t="s">
        <v>36</v>
      </c>
      <c r="AX171" s="13" t="s">
        <v>83</v>
      </c>
      <c r="AY171" s="251" t="s">
        <v>147</v>
      </c>
    </row>
    <row r="172" s="14" customFormat="1">
      <c r="A172" s="14"/>
      <c r="B172" s="252"/>
      <c r="C172" s="253"/>
      <c r="D172" s="243" t="s">
        <v>157</v>
      </c>
      <c r="E172" s="254" t="s">
        <v>1</v>
      </c>
      <c r="F172" s="255" t="s">
        <v>201</v>
      </c>
      <c r="G172" s="253"/>
      <c r="H172" s="256">
        <v>17.372</v>
      </c>
      <c r="I172" s="257"/>
      <c r="J172" s="253"/>
      <c r="K172" s="253"/>
      <c r="L172" s="258"/>
      <c r="M172" s="259"/>
      <c r="N172" s="260"/>
      <c r="O172" s="260"/>
      <c r="P172" s="260"/>
      <c r="Q172" s="260"/>
      <c r="R172" s="260"/>
      <c r="S172" s="260"/>
      <c r="T172" s="26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2" t="s">
        <v>157</v>
      </c>
      <c r="AU172" s="262" t="s">
        <v>92</v>
      </c>
      <c r="AV172" s="14" t="s">
        <v>92</v>
      </c>
      <c r="AW172" s="14" t="s">
        <v>36</v>
      </c>
      <c r="AX172" s="14" t="s">
        <v>83</v>
      </c>
      <c r="AY172" s="262" t="s">
        <v>147</v>
      </c>
    </row>
    <row r="173" s="15" customFormat="1">
      <c r="A173" s="15"/>
      <c r="B173" s="263"/>
      <c r="C173" s="264"/>
      <c r="D173" s="243" t="s">
        <v>157</v>
      </c>
      <c r="E173" s="265" t="s">
        <v>1</v>
      </c>
      <c r="F173" s="266" t="s">
        <v>161</v>
      </c>
      <c r="G173" s="264"/>
      <c r="H173" s="267">
        <v>17.372</v>
      </c>
      <c r="I173" s="268"/>
      <c r="J173" s="264"/>
      <c r="K173" s="264"/>
      <c r="L173" s="269"/>
      <c r="M173" s="270"/>
      <c r="N173" s="271"/>
      <c r="O173" s="271"/>
      <c r="P173" s="271"/>
      <c r="Q173" s="271"/>
      <c r="R173" s="271"/>
      <c r="S173" s="271"/>
      <c r="T173" s="272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3" t="s">
        <v>157</v>
      </c>
      <c r="AU173" s="273" t="s">
        <v>92</v>
      </c>
      <c r="AV173" s="15" t="s">
        <v>155</v>
      </c>
      <c r="AW173" s="15" t="s">
        <v>36</v>
      </c>
      <c r="AX173" s="15" t="s">
        <v>90</v>
      </c>
      <c r="AY173" s="273" t="s">
        <v>147</v>
      </c>
    </row>
    <row r="174" s="2" customFormat="1" ht="21.75" customHeight="1">
      <c r="A174" s="39"/>
      <c r="B174" s="40"/>
      <c r="C174" s="228" t="s">
        <v>148</v>
      </c>
      <c r="D174" s="228" t="s">
        <v>150</v>
      </c>
      <c r="E174" s="229" t="s">
        <v>202</v>
      </c>
      <c r="F174" s="230" t="s">
        <v>203</v>
      </c>
      <c r="G174" s="231" t="s">
        <v>153</v>
      </c>
      <c r="H174" s="232">
        <v>2.8279999999999998</v>
      </c>
      <c r="I174" s="233"/>
      <c r="J174" s="234">
        <f>ROUND(I174*H174,2)</f>
        <v>0</v>
      </c>
      <c r="K174" s="230" t="s">
        <v>154</v>
      </c>
      <c r="L174" s="45"/>
      <c r="M174" s="235" t="s">
        <v>1</v>
      </c>
      <c r="N174" s="236" t="s">
        <v>48</v>
      </c>
      <c r="O174" s="92"/>
      <c r="P174" s="237">
        <f>O174*H174</f>
        <v>0</v>
      </c>
      <c r="Q174" s="237">
        <v>0</v>
      </c>
      <c r="R174" s="237">
        <f>Q174*H174</f>
        <v>0</v>
      </c>
      <c r="S174" s="237">
        <v>0.063</v>
      </c>
      <c r="T174" s="238">
        <f>S174*H174</f>
        <v>0.17816399999999999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9" t="s">
        <v>155</v>
      </c>
      <c r="AT174" s="239" t="s">
        <v>150</v>
      </c>
      <c r="AU174" s="239" t="s">
        <v>92</v>
      </c>
      <c r="AY174" s="18" t="s">
        <v>147</v>
      </c>
      <c r="BE174" s="240">
        <f>IF(N174="základní",J174,0)</f>
        <v>0</v>
      </c>
      <c r="BF174" s="240">
        <f>IF(N174="snížená",J174,0)</f>
        <v>0</v>
      </c>
      <c r="BG174" s="240">
        <f>IF(N174="zákl. přenesená",J174,0)</f>
        <v>0</v>
      </c>
      <c r="BH174" s="240">
        <f>IF(N174="sníž. přenesená",J174,0)</f>
        <v>0</v>
      </c>
      <c r="BI174" s="240">
        <f>IF(N174="nulová",J174,0)</f>
        <v>0</v>
      </c>
      <c r="BJ174" s="18" t="s">
        <v>90</v>
      </c>
      <c r="BK174" s="240">
        <f>ROUND(I174*H174,2)</f>
        <v>0</v>
      </c>
      <c r="BL174" s="18" t="s">
        <v>155</v>
      </c>
      <c r="BM174" s="239" t="s">
        <v>204</v>
      </c>
    </row>
    <row r="175" s="13" customFormat="1">
      <c r="A175" s="13"/>
      <c r="B175" s="241"/>
      <c r="C175" s="242"/>
      <c r="D175" s="243" t="s">
        <v>157</v>
      </c>
      <c r="E175" s="244" t="s">
        <v>1</v>
      </c>
      <c r="F175" s="245" t="s">
        <v>200</v>
      </c>
      <c r="G175" s="242"/>
      <c r="H175" s="244" t="s">
        <v>1</v>
      </c>
      <c r="I175" s="246"/>
      <c r="J175" s="242"/>
      <c r="K175" s="242"/>
      <c r="L175" s="247"/>
      <c r="M175" s="248"/>
      <c r="N175" s="249"/>
      <c r="O175" s="249"/>
      <c r="P175" s="249"/>
      <c r="Q175" s="249"/>
      <c r="R175" s="249"/>
      <c r="S175" s="249"/>
      <c r="T175" s="25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1" t="s">
        <v>157</v>
      </c>
      <c r="AU175" s="251" t="s">
        <v>92</v>
      </c>
      <c r="AV175" s="13" t="s">
        <v>90</v>
      </c>
      <c r="AW175" s="13" t="s">
        <v>36</v>
      </c>
      <c r="AX175" s="13" t="s">
        <v>83</v>
      </c>
      <c r="AY175" s="251" t="s">
        <v>147</v>
      </c>
    </row>
    <row r="176" s="13" customFormat="1">
      <c r="A176" s="13"/>
      <c r="B176" s="241"/>
      <c r="C176" s="242"/>
      <c r="D176" s="243" t="s">
        <v>157</v>
      </c>
      <c r="E176" s="244" t="s">
        <v>1</v>
      </c>
      <c r="F176" s="245" t="s">
        <v>159</v>
      </c>
      <c r="G176" s="242"/>
      <c r="H176" s="244" t="s">
        <v>1</v>
      </c>
      <c r="I176" s="246"/>
      <c r="J176" s="242"/>
      <c r="K176" s="242"/>
      <c r="L176" s="247"/>
      <c r="M176" s="248"/>
      <c r="N176" s="249"/>
      <c r="O176" s="249"/>
      <c r="P176" s="249"/>
      <c r="Q176" s="249"/>
      <c r="R176" s="249"/>
      <c r="S176" s="249"/>
      <c r="T176" s="25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1" t="s">
        <v>157</v>
      </c>
      <c r="AU176" s="251" t="s">
        <v>92</v>
      </c>
      <c r="AV176" s="13" t="s">
        <v>90</v>
      </c>
      <c r="AW176" s="13" t="s">
        <v>36</v>
      </c>
      <c r="AX176" s="13" t="s">
        <v>83</v>
      </c>
      <c r="AY176" s="251" t="s">
        <v>147</v>
      </c>
    </row>
    <row r="177" s="14" customFormat="1">
      <c r="A177" s="14"/>
      <c r="B177" s="252"/>
      <c r="C177" s="253"/>
      <c r="D177" s="243" t="s">
        <v>157</v>
      </c>
      <c r="E177" s="254" t="s">
        <v>1</v>
      </c>
      <c r="F177" s="255" t="s">
        <v>205</v>
      </c>
      <c r="G177" s="253"/>
      <c r="H177" s="256">
        <v>2.8279999999999998</v>
      </c>
      <c r="I177" s="257"/>
      <c r="J177" s="253"/>
      <c r="K177" s="253"/>
      <c r="L177" s="258"/>
      <c r="M177" s="259"/>
      <c r="N177" s="260"/>
      <c r="O177" s="260"/>
      <c r="P177" s="260"/>
      <c r="Q177" s="260"/>
      <c r="R177" s="260"/>
      <c r="S177" s="260"/>
      <c r="T177" s="26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2" t="s">
        <v>157</v>
      </c>
      <c r="AU177" s="262" t="s">
        <v>92</v>
      </c>
      <c r="AV177" s="14" t="s">
        <v>92</v>
      </c>
      <c r="AW177" s="14" t="s">
        <v>36</v>
      </c>
      <c r="AX177" s="14" t="s">
        <v>83</v>
      </c>
      <c r="AY177" s="262" t="s">
        <v>147</v>
      </c>
    </row>
    <row r="178" s="15" customFormat="1">
      <c r="A178" s="15"/>
      <c r="B178" s="263"/>
      <c r="C178" s="264"/>
      <c r="D178" s="243" t="s">
        <v>157</v>
      </c>
      <c r="E178" s="265" t="s">
        <v>1</v>
      </c>
      <c r="F178" s="266" t="s">
        <v>161</v>
      </c>
      <c r="G178" s="264"/>
      <c r="H178" s="267">
        <v>2.8279999999999998</v>
      </c>
      <c r="I178" s="268"/>
      <c r="J178" s="264"/>
      <c r="K178" s="264"/>
      <c r="L178" s="269"/>
      <c r="M178" s="270"/>
      <c r="N178" s="271"/>
      <c r="O178" s="271"/>
      <c r="P178" s="271"/>
      <c r="Q178" s="271"/>
      <c r="R178" s="271"/>
      <c r="S178" s="271"/>
      <c r="T178" s="272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73" t="s">
        <v>157</v>
      </c>
      <c r="AU178" s="273" t="s">
        <v>92</v>
      </c>
      <c r="AV178" s="15" t="s">
        <v>155</v>
      </c>
      <c r="AW178" s="15" t="s">
        <v>36</v>
      </c>
      <c r="AX178" s="15" t="s">
        <v>90</v>
      </c>
      <c r="AY178" s="273" t="s">
        <v>147</v>
      </c>
    </row>
    <row r="179" s="2" customFormat="1" ht="37.8" customHeight="1">
      <c r="A179" s="39"/>
      <c r="B179" s="40"/>
      <c r="C179" s="228" t="s">
        <v>206</v>
      </c>
      <c r="D179" s="228" t="s">
        <v>150</v>
      </c>
      <c r="E179" s="229" t="s">
        <v>207</v>
      </c>
      <c r="F179" s="230" t="s">
        <v>208</v>
      </c>
      <c r="G179" s="231" t="s">
        <v>153</v>
      </c>
      <c r="H179" s="232">
        <v>281.19999999999999</v>
      </c>
      <c r="I179" s="233"/>
      <c r="J179" s="234">
        <f>ROUND(I179*H179,2)</f>
        <v>0</v>
      </c>
      <c r="K179" s="230" t="s">
        <v>154</v>
      </c>
      <c r="L179" s="45"/>
      <c r="M179" s="235" t="s">
        <v>1</v>
      </c>
      <c r="N179" s="236" t="s">
        <v>48</v>
      </c>
      <c r="O179" s="92"/>
      <c r="P179" s="237">
        <f>O179*H179</f>
        <v>0</v>
      </c>
      <c r="Q179" s="237">
        <v>0</v>
      </c>
      <c r="R179" s="237">
        <f>Q179*H179</f>
        <v>0</v>
      </c>
      <c r="S179" s="237">
        <v>0.01</v>
      </c>
      <c r="T179" s="238">
        <f>S179*H179</f>
        <v>2.8119999999999998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9" t="s">
        <v>155</v>
      </c>
      <c r="AT179" s="239" t="s">
        <v>150</v>
      </c>
      <c r="AU179" s="239" t="s">
        <v>92</v>
      </c>
      <c r="AY179" s="18" t="s">
        <v>147</v>
      </c>
      <c r="BE179" s="240">
        <f>IF(N179="základní",J179,0)</f>
        <v>0</v>
      </c>
      <c r="BF179" s="240">
        <f>IF(N179="snížená",J179,0)</f>
        <v>0</v>
      </c>
      <c r="BG179" s="240">
        <f>IF(N179="zákl. přenesená",J179,0)</f>
        <v>0</v>
      </c>
      <c r="BH179" s="240">
        <f>IF(N179="sníž. přenesená",J179,0)</f>
        <v>0</v>
      </c>
      <c r="BI179" s="240">
        <f>IF(N179="nulová",J179,0)</f>
        <v>0</v>
      </c>
      <c r="BJ179" s="18" t="s">
        <v>90</v>
      </c>
      <c r="BK179" s="240">
        <f>ROUND(I179*H179,2)</f>
        <v>0</v>
      </c>
      <c r="BL179" s="18" t="s">
        <v>155</v>
      </c>
      <c r="BM179" s="239" t="s">
        <v>209</v>
      </c>
    </row>
    <row r="180" s="13" customFormat="1">
      <c r="A180" s="13"/>
      <c r="B180" s="241"/>
      <c r="C180" s="242"/>
      <c r="D180" s="243" t="s">
        <v>157</v>
      </c>
      <c r="E180" s="244" t="s">
        <v>1</v>
      </c>
      <c r="F180" s="245" t="s">
        <v>210</v>
      </c>
      <c r="G180" s="242"/>
      <c r="H180" s="244" t="s">
        <v>1</v>
      </c>
      <c r="I180" s="246"/>
      <c r="J180" s="242"/>
      <c r="K180" s="242"/>
      <c r="L180" s="247"/>
      <c r="M180" s="248"/>
      <c r="N180" s="249"/>
      <c r="O180" s="249"/>
      <c r="P180" s="249"/>
      <c r="Q180" s="249"/>
      <c r="R180" s="249"/>
      <c r="S180" s="249"/>
      <c r="T180" s="25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1" t="s">
        <v>157</v>
      </c>
      <c r="AU180" s="251" t="s">
        <v>92</v>
      </c>
      <c r="AV180" s="13" t="s">
        <v>90</v>
      </c>
      <c r="AW180" s="13" t="s">
        <v>36</v>
      </c>
      <c r="AX180" s="13" t="s">
        <v>83</v>
      </c>
      <c r="AY180" s="251" t="s">
        <v>147</v>
      </c>
    </row>
    <row r="181" s="13" customFormat="1">
      <c r="A181" s="13"/>
      <c r="B181" s="241"/>
      <c r="C181" s="242"/>
      <c r="D181" s="243" t="s">
        <v>157</v>
      </c>
      <c r="E181" s="244" t="s">
        <v>1</v>
      </c>
      <c r="F181" s="245" t="s">
        <v>211</v>
      </c>
      <c r="G181" s="242"/>
      <c r="H181" s="244" t="s">
        <v>1</v>
      </c>
      <c r="I181" s="246"/>
      <c r="J181" s="242"/>
      <c r="K181" s="242"/>
      <c r="L181" s="247"/>
      <c r="M181" s="248"/>
      <c r="N181" s="249"/>
      <c r="O181" s="249"/>
      <c r="P181" s="249"/>
      <c r="Q181" s="249"/>
      <c r="R181" s="249"/>
      <c r="S181" s="249"/>
      <c r="T181" s="25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1" t="s">
        <v>157</v>
      </c>
      <c r="AU181" s="251" t="s">
        <v>92</v>
      </c>
      <c r="AV181" s="13" t="s">
        <v>90</v>
      </c>
      <c r="AW181" s="13" t="s">
        <v>36</v>
      </c>
      <c r="AX181" s="13" t="s">
        <v>83</v>
      </c>
      <c r="AY181" s="251" t="s">
        <v>147</v>
      </c>
    </row>
    <row r="182" s="14" customFormat="1">
      <c r="A182" s="14"/>
      <c r="B182" s="252"/>
      <c r="C182" s="253"/>
      <c r="D182" s="243" t="s">
        <v>157</v>
      </c>
      <c r="E182" s="254" t="s">
        <v>1</v>
      </c>
      <c r="F182" s="255" t="s">
        <v>212</v>
      </c>
      <c r="G182" s="253"/>
      <c r="H182" s="256">
        <v>281.19999999999999</v>
      </c>
      <c r="I182" s="257"/>
      <c r="J182" s="253"/>
      <c r="K182" s="253"/>
      <c r="L182" s="258"/>
      <c r="M182" s="259"/>
      <c r="N182" s="260"/>
      <c r="O182" s="260"/>
      <c r="P182" s="260"/>
      <c r="Q182" s="260"/>
      <c r="R182" s="260"/>
      <c r="S182" s="260"/>
      <c r="T182" s="26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2" t="s">
        <v>157</v>
      </c>
      <c r="AU182" s="262" t="s">
        <v>92</v>
      </c>
      <c r="AV182" s="14" t="s">
        <v>92</v>
      </c>
      <c r="AW182" s="14" t="s">
        <v>36</v>
      </c>
      <c r="AX182" s="14" t="s">
        <v>83</v>
      </c>
      <c r="AY182" s="262" t="s">
        <v>147</v>
      </c>
    </row>
    <row r="183" s="15" customFormat="1">
      <c r="A183" s="15"/>
      <c r="B183" s="263"/>
      <c r="C183" s="264"/>
      <c r="D183" s="243" t="s">
        <v>157</v>
      </c>
      <c r="E183" s="265" t="s">
        <v>1</v>
      </c>
      <c r="F183" s="266" t="s">
        <v>161</v>
      </c>
      <c r="G183" s="264"/>
      <c r="H183" s="267">
        <v>281.19999999999999</v>
      </c>
      <c r="I183" s="268"/>
      <c r="J183" s="264"/>
      <c r="K183" s="264"/>
      <c r="L183" s="269"/>
      <c r="M183" s="270"/>
      <c r="N183" s="271"/>
      <c r="O183" s="271"/>
      <c r="P183" s="271"/>
      <c r="Q183" s="271"/>
      <c r="R183" s="271"/>
      <c r="S183" s="271"/>
      <c r="T183" s="272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73" t="s">
        <v>157</v>
      </c>
      <c r="AU183" s="273" t="s">
        <v>92</v>
      </c>
      <c r="AV183" s="15" t="s">
        <v>155</v>
      </c>
      <c r="AW183" s="15" t="s">
        <v>36</v>
      </c>
      <c r="AX183" s="15" t="s">
        <v>90</v>
      </c>
      <c r="AY183" s="273" t="s">
        <v>147</v>
      </c>
    </row>
    <row r="184" s="2" customFormat="1" ht="37.8" customHeight="1">
      <c r="A184" s="39"/>
      <c r="B184" s="40"/>
      <c r="C184" s="228" t="s">
        <v>213</v>
      </c>
      <c r="D184" s="228" t="s">
        <v>150</v>
      </c>
      <c r="E184" s="229" t="s">
        <v>214</v>
      </c>
      <c r="F184" s="230" t="s">
        <v>215</v>
      </c>
      <c r="G184" s="231" t="s">
        <v>153</v>
      </c>
      <c r="H184" s="232">
        <v>553.18600000000004</v>
      </c>
      <c r="I184" s="233"/>
      <c r="J184" s="234">
        <f>ROUND(I184*H184,2)</f>
        <v>0</v>
      </c>
      <c r="K184" s="230" t="s">
        <v>154</v>
      </c>
      <c r="L184" s="45"/>
      <c r="M184" s="235" t="s">
        <v>1</v>
      </c>
      <c r="N184" s="236" t="s">
        <v>48</v>
      </c>
      <c r="O184" s="92"/>
      <c r="P184" s="237">
        <f>O184*H184</f>
        <v>0</v>
      </c>
      <c r="Q184" s="237">
        <v>0</v>
      </c>
      <c r="R184" s="237">
        <f>Q184*H184</f>
        <v>0</v>
      </c>
      <c r="S184" s="237">
        <v>0.01</v>
      </c>
      <c r="T184" s="238">
        <f>S184*H184</f>
        <v>5.5318600000000009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9" t="s">
        <v>155</v>
      </c>
      <c r="AT184" s="239" t="s">
        <v>150</v>
      </c>
      <c r="AU184" s="239" t="s">
        <v>92</v>
      </c>
      <c r="AY184" s="18" t="s">
        <v>147</v>
      </c>
      <c r="BE184" s="240">
        <f>IF(N184="základní",J184,0)</f>
        <v>0</v>
      </c>
      <c r="BF184" s="240">
        <f>IF(N184="snížená",J184,0)</f>
        <v>0</v>
      </c>
      <c r="BG184" s="240">
        <f>IF(N184="zákl. přenesená",J184,0)</f>
        <v>0</v>
      </c>
      <c r="BH184" s="240">
        <f>IF(N184="sníž. přenesená",J184,0)</f>
        <v>0</v>
      </c>
      <c r="BI184" s="240">
        <f>IF(N184="nulová",J184,0)</f>
        <v>0</v>
      </c>
      <c r="BJ184" s="18" t="s">
        <v>90</v>
      </c>
      <c r="BK184" s="240">
        <f>ROUND(I184*H184,2)</f>
        <v>0</v>
      </c>
      <c r="BL184" s="18" t="s">
        <v>155</v>
      </c>
      <c r="BM184" s="239" t="s">
        <v>216</v>
      </c>
    </row>
    <row r="185" s="13" customFormat="1">
      <c r="A185" s="13"/>
      <c r="B185" s="241"/>
      <c r="C185" s="242"/>
      <c r="D185" s="243" t="s">
        <v>157</v>
      </c>
      <c r="E185" s="244" t="s">
        <v>1</v>
      </c>
      <c r="F185" s="245" t="s">
        <v>217</v>
      </c>
      <c r="G185" s="242"/>
      <c r="H185" s="244" t="s">
        <v>1</v>
      </c>
      <c r="I185" s="246"/>
      <c r="J185" s="242"/>
      <c r="K185" s="242"/>
      <c r="L185" s="247"/>
      <c r="M185" s="248"/>
      <c r="N185" s="249"/>
      <c r="O185" s="249"/>
      <c r="P185" s="249"/>
      <c r="Q185" s="249"/>
      <c r="R185" s="249"/>
      <c r="S185" s="249"/>
      <c r="T185" s="25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1" t="s">
        <v>157</v>
      </c>
      <c r="AU185" s="251" t="s">
        <v>92</v>
      </c>
      <c r="AV185" s="13" t="s">
        <v>90</v>
      </c>
      <c r="AW185" s="13" t="s">
        <v>36</v>
      </c>
      <c r="AX185" s="13" t="s">
        <v>83</v>
      </c>
      <c r="AY185" s="251" t="s">
        <v>147</v>
      </c>
    </row>
    <row r="186" s="13" customFormat="1">
      <c r="A186" s="13"/>
      <c r="B186" s="241"/>
      <c r="C186" s="242"/>
      <c r="D186" s="243" t="s">
        <v>157</v>
      </c>
      <c r="E186" s="244" t="s">
        <v>1</v>
      </c>
      <c r="F186" s="245" t="s">
        <v>159</v>
      </c>
      <c r="G186" s="242"/>
      <c r="H186" s="244" t="s">
        <v>1</v>
      </c>
      <c r="I186" s="246"/>
      <c r="J186" s="242"/>
      <c r="K186" s="242"/>
      <c r="L186" s="247"/>
      <c r="M186" s="248"/>
      <c r="N186" s="249"/>
      <c r="O186" s="249"/>
      <c r="P186" s="249"/>
      <c r="Q186" s="249"/>
      <c r="R186" s="249"/>
      <c r="S186" s="249"/>
      <c r="T186" s="25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1" t="s">
        <v>157</v>
      </c>
      <c r="AU186" s="251" t="s">
        <v>92</v>
      </c>
      <c r="AV186" s="13" t="s">
        <v>90</v>
      </c>
      <c r="AW186" s="13" t="s">
        <v>36</v>
      </c>
      <c r="AX186" s="13" t="s">
        <v>83</v>
      </c>
      <c r="AY186" s="251" t="s">
        <v>147</v>
      </c>
    </row>
    <row r="187" s="14" customFormat="1">
      <c r="A187" s="14"/>
      <c r="B187" s="252"/>
      <c r="C187" s="253"/>
      <c r="D187" s="243" t="s">
        <v>157</v>
      </c>
      <c r="E187" s="254" t="s">
        <v>1</v>
      </c>
      <c r="F187" s="255" t="s">
        <v>218</v>
      </c>
      <c r="G187" s="253"/>
      <c r="H187" s="256">
        <v>606.27200000000005</v>
      </c>
      <c r="I187" s="257"/>
      <c r="J187" s="253"/>
      <c r="K187" s="253"/>
      <c r="L187" s="258"/>
      <c r="M187" s="259"/>
      <c r="N187" s="260"/>
      <c r="O187" s="260"/>
      <c r="P187" s="260"/>
      <c r="Q187" s="260"/>
      <c r="R187" s="260"/>
      <c r="S187" s="260"/>
      <c r="T187" s="26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2" t="s">
        <v>157</v>
      </c>
      <c r="AU187" s="262" t="s">
        <v>92</v>
      </c>
      <c r="AV187" s="14" t="s">
        <v>92</v>
      </c>
      <c r="AW187" s="14" t="s">
        <v>36</v>
      </c>
      <c r="AX187" s="14" t="s">
        <v>83</v>
      </c>
      <c r="AY187" s="262" t="s">
        <v>147</v>
      </c>
    </row>
    <row r="188" s="14" customFormat="1">
      <c r="A188" s="14"/>
      <c r="B188" s="252"/>
      <c r="C188" s="253"/>
      <c r="D188" s="243" t="s">
        <v>157</v>
      </c>
      <c r="E188" s="254" t="s">
        <v>1</v>
      </c>
      <c r="F188" s="255" t="s">
        <v>219</v>
      </c>
      <c r="G188" s="253"/>
      <c r="H188" s="256">
        <v>-53.085999999999999</v>
      </c>
      <c r="I188" s="257"/>
      <c r="J188" s="253"/>
      <c r="K188" s="253"/>
      <c r="L188" s="258"/>
      <c r="M188" s="259"/>
      <c r="N188" s="260"/>
      <c r="O188" s="260"/>
      <c r="P188" s="260"/>
      <c r="Q188" s="260"/>
      <c r="R188" s="260"/>
      <c r="S188" s="260"/>
      <c r="T188" s="26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2" t="s">
        <v>157</v>
      </c>
      <c r="AU188" s="262" t="s">
        <v>92</v>
      </c>
      <c r="AV188" s="14" t="s">
        <v>92</v>
      </c>
      <c r="AW188" s="14" t="s">
        <v>36</v>
      </c>
      <c r="AX188" s="14" t="s">
        <v>83</v>
      </c>
      <c r="AY188" s="262" t="s">
        <v>147</v>
      </c>
    </row>
    <row r="189" s="15" customFormat="1">
      <c r="A189" s="15"/>
      <c r="B189" s="263"/>
      <c r="C189" s="264"/>
      <c r="D189" s="243" t="s">
        <v>157</v>
      </c>
      <c r="E189" s="265" t="s">
        <v>1</v>
      </c>
      <c r="F189" s="266" t="s">
        <v>161</v>
      </c>
      <c r="G189" s="264"/>
      <c r="H189" s="267">
        <v>553.18600000000004</v>
      </c>
      <c r="I189" s="268"/>
      <c r="J189" s="264"/>
      <c r="K189" s="264"/>
      <c r="L189" s="269"/>
      <c r="M189" s="270"/>
      <c r="N189" s="271"/>
      <c r="O189" s="271"/>
      <c r="P189" s="271"/>
      <c r="Q189" s="271"/>
      <c r="R189" s="271"/>
      <c r="S189" s="271"/>
      <c r="T189" s="272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73" t="s">
        <v>157</v>
      </c>
      <c r="AU189" s="273" t="s">
        <v>92</v>
      </c>
      <c r="AV189" s="15" t="s">
        <v>155</v>
      </c>
      <c r="AW189" s="15" t="s">
        <v>36</v>
      </c>
      <c r="AX189" s="15" t="s">
        <v>90</v>
      </c>
      <c r="AY189" s="273" t="s">
        <v>147</v>
      </c>
    </row>
    <row r="190" s="12" customFormat="1" ht="22.8" customHeight="1">
      <c r="A190" s="12"/>
      <c r="B190" s="213"/>
      <c r="C190" s="214"/>
      <c r="D190" s="215" t="s">
        <v>82</v>
      </c>
      <c r="E190" s="226" t="s">
        <v>220</v>
      </c>
      <c r="F190" s="226" t="s">
        <v>221</v>
      </c>
      <c r="G190" s="214"/>
      <c r="H190" s="214"/>
      <c r="I190" s="217"/>
      <c r="J190" s="227">
        <f>BK190</f>
        <v>0</v>
      </c>
      <c r="K190" s="214"/>
      <c r="L190" s="218"/>
      <c r="M190" s="219"/>
      <c r="N190" s="220"/>
      <c r="O190" s="220"/>
      <c r="P190" s="221">
        <f>SUM(P191:P198)</f>
        <v>0</v>
      </c>
      <c r="Q190" s="220"/>
      <c r="R190" s="221">
        <f>SUM(R191:R198)</f>
        <v>0</v>
      </c>
      <c r="S190" s="220"/>
      <c r="T190" s="222">
        <f>SUM(T191:T198)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23" t="s">
        <v>90</v>
      </c>
      <c r="AT190" s="224" t="s">
        <v>82</v>
      </c>
      <c r="AU190" s="224" t="s">
        <v>90</v>
      </c>
      <c r="AY190" s="223" t="s">
        <v>147</v>
      </c>
      <c r="BK190" s="225">
        <f>SUM(BK191:BK198)</f>
        <v>0</v>
      </c>
    </row>
    <row r="191" s="2" customFormat="1" ht="16.5" customHeight="1">
      <c r="A191" s="39"/>
      <c r="B191" s="40"/>
      <c r="C191" s="228" t="s">
        <v>8</v>
      </c>
      <c r="D191" s="228" t="s">
        <v>150</v>
      </c>
      <c r="E191" s="229" t="s">
        <v>222</v>
      </c>
      <c r="F191" s="230" t="s">
        <v>223</v>
      </c>
      <c r="G191" s="231" t="s">
        <v>224</v>
      </c>
      <c r="H191" s="232">
        <v>38.380000000000003</v>
      </c>
      <c r="I191" s="233"/>
      <c r="J191" s="234">
        <f>ROUND(I191*H191,2)</f>
        <v>0</v>
      </c>
      <c r="K191" s="230" t="s">
        <v>154</v>
      </c>
      <c r="L191" s="45"/>
      <c r="M191" s="235" t="s">
        <v>1</v>
      </c>
      <c r="N191" s="236" t="s">
        <v>48</v>
      </c>
      <c r="O191" s="92"/>
      <c r="P191" s="237">
        <f>O191*H191</f>
        <v>0</v>
      </c>
      <c r="Q191" s="237">
        <v>0</v>
      </c>
      <c r="R191" s="237">
        <f>Q191*H191</f>
        <v>0</v>
      </c>
      <c r="S191" s="237">
        <v>0</v>
      </c>
      <c r="T191" s="238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9" t="s">
        <v>155</v>
      </c>
      <c r="AT191" s="239" t="s">
        <v>150</v>
      </c>
      <c r="AU191" s="239" t="s">
        <v>92</v>
      </c>
      <c r="AY191" s="18" t="s">
        <v>147</v>
      </c>
      <c r="BE191" s="240">
        <f>IF(N191="základní",J191,0)</f>
        <v>0</v>
      </c>
      <c r="BF191" s="240">
        <f>IF(N191="snížená",J191,0)</f>
        <v>0</v>
      </c>
      <c r="BG191" s="240">
        <f>IF(N191="zákl. přenesená",J191,0)</f>
        <v>0</v>
      </c>
      <c r="BH191" s="240">
        <f>IF(N191="sníž. přenesená",J191,0)</f>
        <v>0</v>
      </c>
      <c r="BI191" s="240">
        <f>IF(N191="nulová",J191,0)</f>
        <v>0</v>
      </c>
      <c r="BJ191" s="18" t="s">
        <v>90</v>
      </c>
      <c r="BK191" s="240">
        <f>ROUND(I191*H191,2)</f>
        <v>0</v>
      </c>
      <c r="BL191" s="18" t="s">
        <v>155</v>
      </c>
      <c r="BM191" s="239" t="s">
        <v>225</v>
      </c>
    </row>
    <row r="192" s="2" customFormat="1" ht="16.5" customHeight="1">
      <c r="A192" s="39"/>
      <c r="B192" s="40"/>
      <c r="C192" s="228" t="s">
        <v>226</v>
      </c>
      <c r="D192" s="228" t="s">
        <v>150</v>
      </c>
      <c r="E192" s="229" t="s">
        <v>227</v>
      </c>
      <c r="F192" s="230" t="s">
        <v>228</v>
      </c>
      <c r="G192" s="231" t="s">
        <v>224</v>
      </c>
      <c r="H192" s="232">
        <v>38.380000000000003</v>
      </c>
      <c r="I192" s="233"/>
      <c r="J192" s="234">
        <f>ROUND(I192*H192,2)</f>
        <v>0</v>
      </c>
      <c r="K192" s="230" t="s">
        <v>154</v>
      </c>
      <c r="L192" s="45"/>
      <c r="M192" s="235" t="s">
        <v>1</v>
      </c>
      <c r="N192" s="236" t="s">
        <v>48</v>
      </c>
      <c r="O192" s="92"/>
      <c r="P192" s="237">
        <f>O192*H192</f>
        <v>0</v>
      </c>
      <c r="Q192" s="237">
        <v>0</v>
      </c>
      <c r="R192" s="237">
        <f>Q192*H192</f>
        <v>0</v>
      </c>
      <c r="S192" s="237">
        <v>0</v>
      </c>
      <c r="T192" s="238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9" t="s">
        <v>155</v>
      </c>
      <c r="AT192" s="239" t="s">
        <v>150</v>
      </c>
      <c r="AU192" s="239" t="s">
        <v>92</v>
      </c>
      <c r="AY192" s="18" t="s">
        <v>147</v>
      </c>
      <c r="BE192" s="240">
        <f>IF(N192="základní",J192,0)</f>
        <v>0</v>
      </c>
      <c r="BF192" s="240">
        <f>IF(N192="snížená",J192,0)</f>
        <v>0</v>
      </c>
      <c r="BG192" s="240">
        <f>IF(N192="zákl. přenesená",J192,0)</f>
        <v>0</v>
      </c>
      <c r="BH192" s="240">
        <f>IF(N192="sníž. přenesená",J192,0)</f>
        <v>0</v>
      </c>
      <c r="BI192" s="240">
        <f>IF(N192="nulová",J192,0)</f>
        <v>0</v>
      </c>
      <c r="BJ192" s="18" t="s">
        <v>90</v>
      </c>
      <c r="BK192" s="240">
        <f>ROUND(I192*H192,2)</f>
        <v>0</v>
      </c>
      <c r="BL192" s="18" t="s">
        <v>155</v>
      </c>
      <c r="BM192" s="239" t="s">
        <v>229</v>
      </c>
    </row>
    <row r="193" s="2" customFormat="1" ht="33" customHeight="1">
      <c r="A193" s="39"/>
      <c r="B193" s="40"/>
      <c r="C193" s="228" t="s">
        <v>230</v>
      </c>
      <c r="D193" s="228" t="s">
        <v>150</v>
      </c>
      <c r="E193" s="229" t="s">
        <v>231</v>
      </c>
      <c r="F193" s="230" t="s">
        <v>232</v>
      </c>
      <c r="G193" s="231" t="s">
        <v>224</v>
      </c>
      <c r="H193" s="232">
        <v>38.380000000000003</v>
      </c>
      <c r="I193" s="233"/>
      <c r="J193" s="234">
        <f>ROUND(I193*H193,2)</f>
        <v>0</v>
      </c>
      <c r="K193" s="230" t="s">
        <v>154</v>
      </c>
      <c r="L193" s="45"/>
      <c r="M193" s="235" t="s">
        <v>1</v>
      </c>
      <c r="N193" s="236" t="s">
        <v>48</v>
      </c>
      <c r="O193" s="92"/>
      <c r="P193" s="237">
        <f>O193*H193</f>
        <v>0</v>
      </c>
      <c r="Q193" s="237">
        <v>0</v>
      </c>
      <c r="R193" s="237">
        <f>Q193*H193</f>
        <v>0</v>
      </c>
      <c r="S193" s="237">
        <v>0</v>
      </c>
      <c r="T193" s="238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9" t="s">
        <v>155</v>
      </c>
      <c r="AT193" s="239" t="s">
        <v>150</v>
      </c>
      <c r="AU193" s="239" t="s">
        <v>92</v>
      </c>
      <c r="AY193" s="18" t="s">
        <v>147</v>
      </c>
      <c r="BE193" s="240">
        <f>IF(N193="základní",J193,0)</f>
        <v>0</v>
      </c>
      <c r="BF193" s="240">
        <f>IF(N193="snížená",J193,0)</f>
        <v>0</v>
      </c>
      <c r="BG193" s="240">
        <f>IF(N193="zákl. přenesená",J193,0)</f>
        <v>0</v>
      </c>
      <c r="BH193" s="240">
        <f>IF(N193="sníž. přenesená",J193,0)</f>
        <v>0</v>
      </c>
      <c r="BI193" s="240">
        <f>IF(N193="nulová",J193,0)</f>
        <v>0</v>
      </c>
      <c r="BJ193" s="18" t="s">
        <v>90</v>
      </c>
      <c r="BK193" s="240">
        <f>ROUND(I193*H193,2)</f>
        <v>0</v>
      </c>
      <c r="BL193" s="18" t="s">
        <v>155</v>
      </c>
      <c r="BM193" s="239" t="s">
        <v>233</v>
      </c>
    </row>
    <row r="194" s="2" customFormat="1" ht="33" customHeight="1">
      <c r="A194" s="39"/>
      <c r="B194" s="40"/>
      <c r="C194" s="228" t="s">
        <v>234</v>
      </c>
      <c r="D194" s="228" t="s">
        <v>150</v>
      </c>
      <c r="E194" s="229" t="s">
        <v>235</v>
      </c>
      <c r="F194" s="230" t="s">
        <v>236</v>
      </c>
      <c r="G194" s="231" t="s">
        <v>224</v>
      </c>
      <c r="H194" s="232">
        <v>38.380000000000003</v>
      </c>
      <c r="I194" s="233"/>
      <c r="J194" s="234">
        <f>ROUND(I194*H194,2)</f>
        <v>0</v>
      </c>
      <c r="K194" s="230" t="s">
        <v>154</v>
      </c>
      <c r="L194" s="45"/>
      <c r="M194" s="235" t="s">
        <v>1</v>
      </c>
      <c r="N194" s="236" t="s">
        <v>48</v>
      </c>
      <c r="O194" s="92"/>
      <c r="P194" s="237">
        <f>O194*H194</f>
        <v>0</v>
      </c>
      <c r="Q194" s="237">
        <v>0</v>
      </c>
      <c r="R194" s="237">
        <f>Q194*H194</f>
        <v>0</v>
      </c>
      <c r="S194" s="237">
        <v>0</v>
      </c>
      <c r="T194" s="238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9" t="s">
        <v>155</v>
      </c>
      <c r="AT194" s="239" t="s">
        <v>150</v>
      </c>
      <c r="AU194" s="239" t="s">
        <v>92</v>
      </c>
      <c r="AY194" s="18" t="s">
        <v>147</v>
      </c>
      <c r="BE194" s="240">
        <f>IF(N194="základní",J194,0)</f>
        <v>0</v>
      </c>
      <c r="BF194" s="240">
        <f>IF(N194="snížená",J194,0)</f>
        <v>0</v>
      </c>
      <c r="BG194" s="240">
        <f>IF(N194="zákl. přenesená",J194,0)</f>
        <v>0</v>
      </c>
      <c r="BH194" s="240">
        <f>IF(N194="sníž. přenesená",J194,0)</f>
        <v>0</v>
      </c>
      <c r="BI194" s="240">
        <f>IF(N194="nulová",J194,0)</f>
        <v>0</v>
      </c>
      <c r="BJ194" s="18" t="s">
        <v>90</v>
      </c>
      <c r="BK194" s="240">
        <f>ROUND(I194*H194,2)</f>
        <v>0</v>
      </c>
      <c r="BL194" s="18" t="s">
        <v>155</v>
      </c>
      <c r="BM194" s="239" t="s">
        <v>237</v>
      </c>
    </row>
    <row r="195" s="2" customFormat="1" ht="24.15" customHeight="1">
      <c r="A195" s="39"/>
      <c r="B195" s="40"/>
      <c r="C195" s="228" t="s">
        <v>238</v>
      </c>
      <c r="D195" s="228" t="s">
        <v>150</v>
      </c>
      <c r="E195" s="229" t="s">
        <v>239</v>
      </c>
      <c r="F195" s="230" t="s">
        <v>240</v>
      </c>
      <c r="G195" s="231" t="s">
        <v>224</v>
      </c>
      <c r="H195" s="232">
        <v>38.380000000000003</v>
      </c>
      <c r="I195" s="233"/>
      <c r="J195" s="234">
        <f>ROUND(I195*H195,2)</f>
        <v>0</v>
      </c>
      <c r="K195" s="230" t="s">
        <v>154</v>
      </c>
      <c r="L195" s="45"/>
      <c r="M195" s="235" t="s">
        <v>1</v>
      </c>
      <c r="N195" s="236" t="s">
        <v>48</v>
      </c>
      <c r="O195" s="92"/>
      <c r="P195" s="237">
        <f>O195*H195</f>
        <v>0</v>
      </c>
      <c r="Q195" s="237">
        <v>0</v>
      </c>
      <c r="R195" s="237">
        <f>Q195*H195</f>
        <v>0</v>
      </c>
      <c r="S195" s="237">
        <v>0</v>
      </c>
      <c r="T195" s="238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9" t="s">
        <v>155</v>
      </c>
      <c r="AT195" s="239" t="s">
        <v>150</v>
      </c>
      <c r="AU195" s="239" t="s">
        <v>92</v>
      </c>
      <c r="AY195" s="18" t="s">
        <v>147</v>
      </c>
      <c r="BE195" s="240">
        <f>IF(N195="základní",J195,0)</f>
        <v>0</v>
      </c>
      <c r="BF195" s="240">
        <f>IF(N195="snížená",J195,0)</f>
        <v>0</v>
      </c>
      <c r="BG195" s="240">
        <f>IF(N195="zákl. přenesená",J195,0)</f>
        <v>0</v>
      </c>
      <c r="BH195" s="240">
        <f>IF(N195="sníž. přenesená",J195,0)</f>
        <v>0</v>
      </c>
      <c r="BI195" s="240">
        <f>IF(N195="nulová",J195,0)</f>
        <v>0</v>
      </c>
      <c r="BJ195" s="18" t="s">
        <v>90</v>
      </c>
      <c r="BK195" s="240">
        <f>ROUND(I195*H195,2)</f>
        <v>0</v>
      </c>
      <c r="BL195" s="18" t="s">
        <v>155</v>
      </c>
      <c r="BM195" s="239" t="s">
        <v>241</v>
      </c>
    </row>
    <row r="196" s="2" customFormat="1" ht="24.15" customHeight="1">
      <c r="A196" s="39"/>
      <c r="B196" s="40"/>
      <c r="C196" s="228" t="s">
        <v>242</v>
      </c>
      <c r="D196" s="228" t="s">
        <v>150</v>
      </c>
      <c r="E196" s="229" t="s">
        <v>243</v>
      </c>
      <c r="F196" s="230" t="s">
        <v>244</v>
      </c>
      <c r="G196" s="231" t="s">
        <v>224</v>
      </c>
      <c r="H196" s="232">
        <v>729.22000000000003</v>
      </c>
      <c r="I196" s="233"/>
      <c r="J196" s="234">
        <f>ROUND(I196*H196,2)</f>
        <v>0</v>
      </c>
      <c r="K196" s="230" t="s">
        <v>154</v>
      </c>
      <c r="L196" s="45"/>
      <c r="M196" s="235" t="s">
        <v>1</v>
      </c>
      <c r="N196" s="236" t="s">
        <v>48</v>
      </c>
      <c r="O196" s="92"/>
      <c r="P196" s="237">
        <f>O196*H196</f>
        <v>0</v>
      </c>
      <c r="Q196" s="237">
        <v>0</v>
      </c>
      <c r="R196" s="237">
        <f>Q196*H196</f>
        <v>0</v>
      </c>
      <c r="S196" s="237">
        <v>0</v>
      </c>
      <c r="T196" s="238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9" t="s">
        <v>155</v>
      </c>
      <c r="AT196" s="239" t="s">
        <v>150</v>
      </c>
      <c r="AU196" s="239" t="s">
        <v>92</v>
      </c>
      <c r="AY196" s="18" t="s">
        <v>147</v>
      </c>
      <c r="BE196" s="240">
        <f>IF(N196="základní",J196,0)</f>
        <v>0</v>
      </c>
      <c r="BF196" s="240">
        <f>IF(N196="snížená",J196,0)</f>
        <v>0</v>
      </c>
      <c r="BG196" s="240">
        <f>IF(N196="zákl. přenesená",J196,0)</f>
        <v>0</v>
      </c>
      <c r="BH196" s="240">
        <f>IF(N196="sníž. přenesená",J196,0)</f>
        <v>0</v>
      </c>
      <c r="BI196" s="240">
        <f>IF(N196="nulová",J196,0)</f>
        <v>0</v>
      </c>
      <c r="BJ196" s="18" t="s">
        <v>90</v>
      </c>
      <c r="BK196" s="240">
        <f>ROUND(I196*H196,2)</f>
        <v>0</v>
      </c>
      <c r="BL196" s="18" t="s">
        <v>155</v>
      </c>
      <c r="BM196" s="239" t="s">
        <v>245</v>
      </c>
    </row>
    <row r="197" s="14" customFormat="1">
      <c r="A197" s="14"/>
      <c r="B197" s="252"/>
      <c r="C197" s="253"/>
      <c r="D197" s="243" t="s">
        <v>157</v>
      </c>
      <c r="E197" s="253"/>
      <c r="F197" s="255" t="s">
        <v>246</v>
      </c>
      <c r="G197" s="253"/>
      <c r="H197" s="256">
        <v>729.22000000000003</v>
      </c>
      <c r="I197" s="257"/>
      <c r="J197" s="253"/>
      <c r="K197" s="253"/>
      <c r="L197" s="258"/>
      <c r="M197" s="259"/>
      <c r="N197" s="260"/>
      <c r="O197" s="260"/>
      <c r="P197" s="260"/>
      <c r="Q197" s="260"/>
      <c r="R197" s="260"/>
      <c r="S197" s="260"/>
      <c r="T197" s="26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2" t="s">
        <v>157</v>
      </c>
      <c r="AU197" s="262" t="s">
        <v>92</v>
      </c>
      <c r="AV197" s="14" t="s">
        <v>92</v>
      </c>
      <c r="AW197" s="14" t="s">
        <v>4</v>
      </c>
      <c r="AX197" s="14" t="s">
        <v>90</v>
      </c>
      <c r="AY197" s="262" t="s">
        <v>147</v>
      </c>
    </row>
    <row r="198" s="2" customFormat="1" ht="33" customHeight="1">
      <c r="A198" s="39"/>
      <c r="B198" s="40"/>
      <c r="C198" s="228" t="s">
        <v>247</v>
      </c>
      <c r="D198" s="228" t="s">
        <v>150</v>
      </c>
      <c r="E198" s="229" t="s">
        <v>248</v>
      </c>
      <c r="F198" s="230" t="s">
        <v>249</v>
      </c>
      <c r="G198" s="231" t="s">
        <v>224</v>
      </c>
      <c r="H198" s="232">
        <v>38.380000000000003</v>
      </c>
      <c r="I198" s="233"/>
      <c r="J198" s="234">
        <f>ROUND(I198*H198,2)</f>
        <v>0</v>
      </c>
      <c r="K198" s="230" t="s">
        <v>154</v>
      </c>
      <c r="L198" s="45"/>
      <c r="M198" s="235" t="s">
        <v>1</v>
      </c>
      <c r="N198" s="236" t="s">
        <v>48</v>
      </c>
      <c r="O198" s="92"/>
      <c r="P198" s="237">
        <f>O198*H198</f>
        <v>0</v>
      </c>
      <c r="Q198" s="237">
        <v>0</v>
      </c>
      <c r="R198" s="237">
        <f>Q198*H198</f>
        <v>0</v>
      </c>
      <c r="S198" s="237">
        <v>0</v>
      </c>
      <c r="T198" s="238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9" t="s">
        <v>155</v>
      </c>
      <c r="AT198" s="239" t="s">
        <v>150</v>
      </c>
      <c r="AU198" s="239" t="s">
        <v>92</v>
      </c>
      <c r="AY198" s="18" t="s">
        <v>147</v>
      </c>
      <c r="BE198" s="240">
        <f>IF(N198="základní",J198,0)</f>
        <v>0</v>
      </c>
      <c r="BF198" s="240">
        <f>IF(N198="snížená",J198,0)</f>
        <v>0</v>
      </c>
      <c r="BG198" s="240">
        <f>IF(N198="zákl. přenesená",J198,0)</f>
        <v>0</v>
      </c>
      <c r="BH198" s="240">
        <f>IF(N198="sníž. přenesená",J198,0)</f>
        <v>0</v>
      </c>
      <c r="BI198" s="240">
        <f>IF(N198="nulová",J198,0)</f>
        <v>0</v>
      </c>
      <c r="BJ198" s="18" t="s">
        <v>90</v>
      </c>
      <c r="BK198" s="240">
        <f>ROUND(I198*H198,2)</f>
        <v>0</v>
      </c>
      <c r="BL198" s="18" t="s">
        <v>155</v>
      </c>
      <c r="BM198" s="239" t="s">
        <v>250</v>
      </c>
    </row>
    <row r="199" s="12" customFormat="1" ht="25.92" customHeight="1">
      <c r="A199" s="12"/>
      <c r="B199" s="213"/>
      <c r="C199" s="214"/>
      <c r="D199" s="215" t="s">
        <v>82</v>
      </c>
      <c r="E199" s="216" t="s">
        <v>251</v>
      </c>
      <c r="F199" s="216" t="s">
        <v>252</v>
      </c>
      <c r="G199" s="214"/>
      <c r="H199" s="214"/>
      <c r="I199" s="217"/>
      <c r="J199" s="201">
        <f>BK199</f>
        <v>0</v>
      </c>
      <c r="K199" s="214"/>
      <c r="L199" s="218"/>
      <c r="M199" s="219"/>
      <c r="N199" s="220"/>
      <c r="O199" s="220"/>
      <c r="P199" s="221">
        <f>P200+P206+P228+P230+P236+P242+P254+P260+P266</f>
        <v>0</v>
      </c>
      <c r="Q199" s="220"/>
      <c r="R199" s="221">
        <f>R200+R206+R228+R230+R236+R242+R254+R260+R266</f>
        <v>0.83438599999999996</v>
      </c>
      <c r="S199" s="220"/>
      <c r="T199" s="222">
        <f>T200+T206+T228+T230+T236+T242+T254+T260+T266</f>
        <v>10.76376666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23" t="s">
        <v>92</v>
      </c>
      <c r="AT199" s="224" t="s">
        <v>82</v>
      </c>
      <c r="AU199" s="224" t="s">
        <v>83</v>
      </c>
      <c r="AY199" s="223" t="s">
        <v>147</v>
      </c>
      <c r="BK199" s="225">
        <f>BK200+BK206+BK228+BK230+BK236+BK242+BK254+BK260+BK266</f>
        <v>0</v>
      </c>
    </row>
    <row r="200" s="12" customFormat="1" ht="22.8" customHeight="1">
      <c r="A200" s="12"/>
      <c r="B200" s="213"/>
      <c r="C200" s="214"/>
      <c r="D200" s="215" t="s">
        <v>82</v>
      </c>
      <c r="E200" s="226" t="s">
        <v>253</v>
      </c>
      <c r="F200" s="226" t="s">
        <v>254</v>
      </c>
      <c r="G200" s="214"/>
      <c r="H200" s="214"/>
      <c r="I200" s="217"/>
      <c r="J200" s="227">
        <f>BK200</f>
        <v>0</v>
      </c>
      <c r="K200" s="214"/>
      <c r="L200" s="218"/>
      <c r="M200" s="219"/>
      <c r="N200" s="220"/>
      <c r="O200" s="220"/>
      <c r="P200" s="221">
        <f>SUM(P201:P205)</f>
        <v>0</v>
      </c>
      <c r="Q200" s="220"/>
      <c r="R200" s="221">
        <f>SUM(R201:R205)</f>
        <v>0</v>
      </c>
      <c r="S200" s="220"/>
      <c r="T200" s="222">
        <f>SUM(T201:T205)</f>
        <v>3.1653000000000002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23" t="s">
        <v>92</v>
      </c>
      <c r="AT200" s="224" t="s">
        <v>82</v>
      </c>
      <c r="AU200" s="224" t="s">
        <v>90</v>
      </c>
      <c r="AY200" s="223" t="s">
        <v>147</v>
      </c>
      <c r="BK200" s="225">
        <f>SUM(BK201:BK205)</f>
        <v>0</v>
      </c>
    </row>
    <row r="201" s="2" customFormat="1" ht="24.15" customHeight="1">
      <c r="A201" s="39"/>
      <c r="B201" s="40"/>
      <c r="C201" s="228" t="s">
        <v>255</v>
      </c>
      <c r="D201" s="228" t="s">
        <v>150</v>
      </c>
      <c r="E201" s="229" t="s">
        <v>256</v>
      </c>
      <c r="F201" s="230" t="s">
        <v>257</v>
      </c>
      <c r="G201" s="231" t="s">
        <v>153</v>
      </c>
      <c r="H201" s="232">
        <v>105.51000000000001</v>
      </c>
      <c r="I201" s="233"/>
      <c r="J201" s="234">
        <f>ROUND(I201*H201,2)</f>
        <v>0</v>
      </c>
      <c r="K201" s="230" t="s">
        <v>154</v>
      </c>
      <c r="L201" s="45"/>
      <c r="M201" s="235" t="s">
        <v>1</v>
      </c>
      <c r="N201" s="236" t="s">
        <v>48</v>
      </c>
      <c r="O201" s="92"/>
      <c r="P201" s="237">
        <f>O201*H201</f>
        <v>0</v>
      </c>
      <c r="Q201" s="237">
        <v>0</v>
      </c>
      <c r="R201" s="237">
        <f>Q201*H201</f>
        <v>0</v>
      </c>
      <c r="S201" s="237">
        <v>0.029999999999999999</v>
      </c>
      <c r="T201" s="238">
        <f>S201*H201</f>
        <v>3.1653000000000002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9" t="s">
        <v>238</v>
      </c>
      <c r="AT201" s="239" t="s">
        <v>150</v>
      </c>
      <c r="AU201" s="239" t="s">
        <v>92</v>
      </c>
      <c r="AY201" s="18" t="s">
        <v>147</v>
      </c>
      <c r="BE201" s="240">
        <f>IF(N201="základní",J201,0)</f>
        <v>0</v>
      </c>
      <c r="BF201" s="240">
        <f>IF(N201="snížená",J201,0)</f>
        <v>0</v>
      </c>
      <c r="BG201" s="240">
        <f>IF(N201="zákl. přenesená",J201,0)</f>
        <v>0</v>
      </c>
      <c r="BH201" s="240">
        <f>IF(N201="sníž. přenesená",J201,0)</f>
        <v>0</v>
      </c>
      <c r="BI201" s="240">
        <f>IF(N201="nulová",J201,0)</f>
        <v>0</v>
      </c>
      <c r="BJ201" s="18" t="s">
        <v>90</v>
      </c>
      <c r="BK201" s="240">
        <f>ROUND(I201*H201,2)</f>
        <v>0</v>
      </c>
      <c r="BL201" s="18" t="s">
        <v>238</v>
      </c>
      <c r="BM201" s="239" t="s">
        <v>258</v>
      </c>
    </row>
    <row r="202" s="13" customFormat="1">
      <c r="A202" s="13"/>
      <c r="B202" s="241"/>
      <c r="C202" s="242"/>
      <c r="D202" s="243" t="s">
        <v>157</v>
      </c>
      <c r="E202" s="244" t="s">
        <v>1</v>
      </c>
      <c r="F202" s="245" t="s">
        <v>259</v>
      </c>
      <c r="G202" s="242"/>
      <c r="H202" s="244" t="s">
        <v>1</v>
      </c>
      <c r="I202" s="246"/>
      <c r="J202" s="242"/>
      <c r="K202" s="242"/>
      <c r="L202" s="247"/>
      <c r="M202" s="248"/>
      <c r="N202" s="249"/>
      <c r="O202" s="249"/>
      <c r="P202" s="249"/>
      <c r="Q202" s="249"/>
      <c r="R202" s="249"/>
      <c r="S202" s="249"/>
      <c r="T202" s="25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1" t="s">
        <v>157</v>
      </c>
      <c r="AU202" s="251" t="s">
        <v>92</v>
      </c>
      <c r="AV202" s="13" t="s">
        <v>90</v>
      </c>
      <c r="AW202" s="13" t="s">
        <v>36</v>
      </c>
      <c r="AX202" s="13" t="s">
        <v>83</v>
      </c>
      <c r="AY202" s="251" t="s">
        <v>147</v>
      </c>
    </row>
    <row r="203" s="13" customFormat="1">
      <c r="A203" s="13"/>
      <c r="B203" s="241"/>
      <c r="C203" s="242"/>
      <c r="D203" s="243" t="s">
        <v>157</v>
      </c>
      <c r="E203" s="244" t="s">
        <v>1</v>
      </c>
      <c r="F203" s="245" t="s">
        <v>260</v>
      </c>
      <c r="G203" s="242"/>
      <c r="H203" s="244" t="s">
        <v>1</v>
      </c>
      <c r="I203" s="246"/>
      <c r="J203" s="242"/>
      <c r="K203" s="242"/>
      <c r="L203" s="247"/>
      <c r="M203" s="248"/>
      <c r="N203" s="249"/>
      <c r="O203" s="249"/>
      <c r="P203" s="249"/>
      <c r="Q203" s="249"/>
      <c r="R203" s="249"/>
      <c r="S203" s="249"/>
      <c r="T203" s="25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1" t="s">
        <v>157</v>
      </c>
      <c r="AU203" s="251" t="s">
        <v>92</v>
      </c>
      <c r="AV203" s="13" t="s">
        <v>90</v>
      </c>
      <c r="AW203" s="13" t="s">
        <v>36</v>
      </c>
      <c r="AX203" s="13" t="s">
        <v>83</v>
      </c>
      <c r="AY203" s="251" t="s">
        <v>147</v>
      </c>
    </row>
    <row r="204" s="14" customFormat="1">
      <c r="A204" s="14"/>
      <c r="B204" s="252"/>
      <c r="C204" s="253"/>
      <c r="D204" s="243" t="s">
        <v>157</v>
      </c>
      <c r="E204" s="254" t="s">
        <v>1</v>
      </c>
      <c r="F204" s="255" t="s">
        <v>261</v>
      </c>
      <c r="G204" s="253"/>
      <c r="H204" s="256">
        <v>105.51000000000001</v>
      </c>
      <c r="I204" s="257"/>
      <c r="J204" s="253"/>
      <c r="K204" s="253"/>
      <c r="L204" s="258"/>
      <c r="M204" s="259"/>
      <c r="N204" s="260"/>
      <c r="O204" s="260"/>
      <c r="P204" s="260"/>
      <c r="Q204" s="260"/>
      <c r="R204" s="260"/>
      <c r="S204" s="260"/>
      <c r="T204" s="26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2" t="s">
        <v>157</v>
      </c>
      <c r="AU204" s="262" t="s">
        <v>92</v>
      </c>
      <c r="AV204" s="14" t="s">
        <v>92</v>
      </c>
      <c r="AW204" s="14" t="s">
        <v>36</v>
      </c>
      <c r="AX204" s="14" t="s">
        <v>83</v>
      </c>
      <c r="AY204" s="262" t="s">
        <v>147</v>
      </c>
    </row>
    <row r="205" s="15" customFormat="1">
      <c r="A205" s="15"/>
      <c r="B205" s="263"/>
      <c r="C205" s="264"/>
      <c r="D205" s="243" t="s">
        <v>157</v>
      </c>
      <c r="E205" s="265" t="s">
        <v>1</v>
      </c>
      <c r="F205" s="266" t="s">
        <v>161</v>
      </c>
      <c r="G205" s="264"/>
      <c r="H205" s="267">
        <v>105.51000000000001</v>
      </c>
      <c r="I205" s="268"/>
      <c r="J205" s="264"/>
      <c r="K205" s="264"/>
      <c r="L205" s="269"/>
      <c r="M205" s="270"/>
      <c r="N205" s="271"/>
      <c r="O205" s="271"/>
      <c r="P205" s="271"/>
      <c r="Q205" s="271"/>
      <c r="R205" s="271"/>
      <c r="S205" s="271"/>
      <c r="T205" s="272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73" t="s">
        <v>157</v>
      </c>
      <c r="AU205" s="273" t="s">
        <v>92</v>
      </c>
      <c r="AV205" s="15" t="s">
        <v>155</v>
      </c>
      <c r="AW205" s="15" t="s">
        <v>36</v>
      </c>
      <c r="AX205" s="15" t="s">
        <v>90</v>
      </c>
      <c r="AY205" s="273" t="s">
        <v>147</v>
      </c>
    </row>
    <row r="206" s="12" customFormat="1" ht="22.8" customHeight="1">
      <c r="A206" s="12"/>
      <c r="B206" s="213"/>
      <c r="C206" s="214"/>
      <c r="D206" s="215" t="s">
        <v>82</v>
      </c>
      <c r="E206" s="226" t="s">
        <v>262</v>
      </c>
      <c r="F206" s="226" t="s">
        <v>263</v>
      </c>
      <c r="G206" s="214"/>
      <c r="H206" s="214"/>
      <c r="I206" s="217"/>
      <c r="J206" s="227">
        <f>BK206</f>
        <v>0</v>
      </c>
      <c r="K206" s="214"/>
      <c r="L206" s="218"/>
      <c r="M206" s="219"/>
      <c r="N206" s="220"/>
      <c r="O206" s="220"/>
      <c r="P206" s="221">
        <f>SUM(P207:P227)</f>
        <v>0</v>
      </c>
      <c r="Q206" s="220"/>
      <c r="R206" s="221">
        <f>SUM(R207:R227)</f>
        <v>0</v>
      </c>
      <c r="S206" s="220"/>
      <c r="T206" s="222">
        <f>SUM(T207:T227)</f>
        <v>1.4222680000000001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23" t="s">
        <v>92</v>
      </c>
      <c r="AT206" s="224" t="s">
        <v>82</v>
      </c>
      <c r="AU206" s="224" t="s">
        <v>90</v>
      </c>
      <c r="AY206" s="223" t="s">
        <v>147</v>
      </c>
      <c r="BK206" s="225">
        <f>SUM(BK207:BK227)</f>
        <v>0</v>
      </c>
    </row>
    <row r="207" s="2" customFormat="1" ht="16.5" customHeight="1">
      <c r="A207" s="39"/>
      <c r="B207" s="40"/>
      <c r="C207" s="228" t="s">
        <v>264</v>
      </c>
      <c r="D207" s="228" t="s">
        <v>150</v>
      </c>
      <c r="E207" s="229" t="s">
        <v>265</v>
      </c>
      <c r="F207" s="230" t="s">
        <v>266</v>
      </c>
      <c r="G207" s="231" t="s">
        <v>153</v>
      </c>
      <c r="H207" s="232">
        <v>16.600000000000001</v>
      </c>
      <c r="I207" s="233"/>
      <c r="J207" s="234">
        <f>ROUND(I207*H207,2)</f>
        <v>0</v>
      </c>
      <c r="K207" s="230" t="s">
        <v>154</v>
      </c>
      <c r="L207" s="45"/>
      <c r="M207" s="235" t="s">
        <v>1</v>
      </c>
      <c r="N207" s="236" t="s">
        <v>48</v>
      </c>
      <c r="O207" s="92"/>
      <c r="P207" s="237">
        <f>O207*H207</f>
        <v>0</v>
      </c>
      <c r="Q207" s="237">
        <v>0</v>
      </c>
      <c r="R207" s="237">
        <f>Q207*H207</f>
        <v>0</v>
      </c>
      <c r="S207" s="237">
        <v>0.01098</v>
      </c>
      <c r="T207" s="238">
        <f>S207*H207</f>
        <v>0.18226800000000001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9" t="s">
        <v>238</v>
      </c>
      <c r="AT207" s="239" t="s">
        <v>150</v>
      </c>
      <c r="AU207" s="239" t="s">
        <v>92</v>
      </c>
      <c r="AY207" s="18" t="s">
        <v>147</v>
      </c>
      <c r="BE207" s="240">
        <f>IF(N207="základní",J207,0)</f>
        <v>0</v>
      </c>
      <c r="BF207" s="240">
        <f>IF(N207="snížená",J207,0)</f>
        <v>0</v>
      </c>
      <c r="BG207" s="240">
        <f>IF(N207="zákl. přenesená",J207,0)</f>
        <v>0</v>
      </c>
      <c r="BH207" s="240">
        <f>IF(N207="sníž. přenesená",J207,0)</f>
        <v>0</v>
      </c>
      <c r="BI207" s="240">
        <f>IF(N207="nulová",J207,0)</f>
        <v>0</v>
      </c>
      <c r="BJ207" s="18" t="s">
        <v>90</v>
      </c>
      <c r="BK207" s="240">
        <f>ROUND(I207*H207,2)</f>
        <v>0</v>
      </c>
      <c r="BL207" s="18" t="s">
        <v>238</v>
      </c>
      <c r="BM207" s="239" t="s">
        <v>267</v>
      </c>
    </row>
    <row r="208" s="13" customFormat="1">
      <c r="A208" s="13"/>
      <c r="B208" s="241"/>
      <c r="C208" s="242"/>
      <c r="D208" s="243" t="s">
        <v>157</v>
      </c>
      <c r="E208" s="244" t="s">
        <v>1</v>
      </c>
      <c r="F208" s="245" t="s">
        <v>268</v>
      </c>
      <c r="G208" s="242"/>
      <c r="H208" s="244" t="s">
        <v>1</v>
      </c>
      <c r="I208" s="246"/>
      <c r="J208" s="242"/>
      <c r="K208" s="242"/>
      <c r="L208" s="247"/>
      <c r="M208" s="248"/>
      <c r="N208" s="249"/>
      <c r="O208" s="249"/>
      <c r="P208" s="249"/>
      <c r="Q208" s="249"/>
      <c r="R208" s="249"/>
      <c r="S208" s="249"/>
      <c r="T208" s="25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1" t="s">
        <v>157</v>
      </c>
      <c r="AU208" s="251" t="s">
        <v>92</v>
      </c>
      <c r="AV208" s="13" t="s">
        <v>90</v>
      </c>
      <c r="AW208" s="13" t="s">
        <v>36</v>
      </c>
      <c r="AX208" s="13" t="s">
        <v>83</v>
      </c>
      <c r="AY208" s="251" t="s">
        <v>147</v>
      </c>
    </row>
    <row r="209" s="13" customFormat="1">
      <c r="A209" s="13"/>
      <c r="B209" s="241"/>
      <c r="C209" s="242"/>
      <c r="D209" s="243" t="s">
        <v>157</v>
      </c>
      <c r="E209" s="244" t="s">
        <v>1</v>
      </c>
      <c r="F209" s="245" t="s">
        <v>159</v>
      </c>
      <c r="G209" s="242"/>
      <c r="H209" s="244" t="s">
        <v>1</v>
      </c>
      <c r="I209" s="246"/>
      <c r="J209" s="242"/>
      <c r="K209" s="242"/>
      <c r="L209" s="247"/>
      <c r="M209" s="248"/>
      <c r="N209" s="249"/>
      <c r="O209" s="249"/>
      <c r="P209" s="249"/>
      <c r="Q209" s="249"/>
      <c r="R209" s="249"/>
      <c r="S209" s="249"/>
      <c r="T209" s="25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1" t="s">
        <v>157</v>
      </c>
      <c r="AU209" s="251" t="s">
        <v>92</v>
      </c>
      <c r="AV209" s="13" t="s">
        <v>90</v>
      </c>
      <c r="AW209" s="13" t="s">
        <v>36</v>
      </c>
      <c r="AX209" s="13" t="s">
        <v>83</v>
      </c>
      <c r="AY209" s="251" t="s">
        <v>147</v>
      </c>
    </row>
    <row r="210" s="14" customFormat="1">
      <c r="A210" s="14"/>
      <c r="B210" s="252"/>
      <c r="C210" s="253"/>
      <c r="D210" s="243" t="s">
        <v>157</v>
      </c>
      <c r="E210" s="254" t="s">
        <v>1</v>
      </c>
      <c r="F210" s="255" t="s">
        <v>269</v>
      </c>
      <c r="G210" s="253"/>
      <c r="H210" s="256">
        <v>16.600000000000001</v>
      </c>
      <c r="I210" s="257"/>
      <c r="J210" s="253"/>
      <c r="K210" s="253"/>
      <c r="L210" s="258"/>
      <c r="M210" s="259"/>
      <c r="N210" s="260"/>
      <c r="O210" s="260"/>
      <c r="P210" s="260"/>
      <c r="Q210" s="260"/>
      <c r="R210" s="260"/>
      <c r="S210" s="260"/>
      <c r="T210" s="26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2" t="s">
        <v>157</v>
      </c>
      <c r="AU210" s="262" t="s">
        <v>92</v>
      </c>
      <c r="AV210" s="14" t="s">
        <v>92</v>
      </c>
      <c r="AW210" s="14" t="s">
        <v>36</v>
      </c>
      <c r="AX210" s="14" t="s">
        <v>83</v>
      </c>
      <c r="AY210" s="262" t="s">
        <v>147</v>
      </c>
    </row>
    <row r="211" s="15" customFormat="1">
      <c r="A211" s="15"/>
      <c r="B211" s="263"/>
      <c r="C211" s="264"/>
      <c r="D211" s="243" t="s">
        <v>157</v>
      </c>
      <c r="E211" s="265" t="s">
        <v>1</v>
      </c>
      <c r="F211" s="266" t="s">
        <v>161</v>
      </c>
      <c r="G211" s="264"/>
      <c r="H211" s="267">
        <v>16.600000000000001</v>
      </c>
      <c r="I211" s="268"/>
      <c r="J211" s="264"/>
      <c r="K211" s="264"/>
      <c r="L211" s="269"/>
      <c r="M211" s="270"/>
      <c r="N211" s="271"/>
      <c r="O211" s="271"/>
      <c r="P211" s="271"/>
      <c r="Q211" s="271"/>
      <c r="R211" s="271"/>
      <c r="S211" s="271"/>
      <c r="T211" s="272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73" t="s">
        <v>157</v>
      </c>
      <c r="AU211" s="273" t="s">
        <v>92</v>
      </c>
      <c r="AV211" s="15" t="s">
        <v>155</v>
      </c>
      <c r="AW211" s="15" t="s">
        <v>36</v>
      </c>
      <c r="AX211" s="15" t="s">
        <v>90</v>
      </c>
      <c r="AY211" s="273" t="s">
        <v>147</v>
      </c>
    </row>
    <row r="212" s="2" customFormat="1" ht="24.15" customHeight="1">
      <c r="A212" s="39"/>
      <c r="B212" s="40"/>
      <c r="C212" s="228" t="s">
        <v>7</v>
      </c>
      <c r="D212" s="228" t="s">
        <v>150</v>
      </c>
      <c r="E212" s="229" t="s">
        <v>270</v>
      </c>
      <c r="F212" s="230" t="s">
        <v>271</v>
      </c>
      <c r="G212" s="231" t="s">
        <v>153</v>
      </c>
      <c r="H212" s="232">
        <v>16.600000000000001</v>
      </c>
      <c r="I212" s="233"/>
      <c r="J212" s="234">
        <f>ROUND(I212*H212,2)</f>
        <v>0</v>
      </c>
      <c r="K212" s="230" t="s">
        <v>154</v>
      </c>
      <c r="L212" s="45"/>
      <c r="M212" s="235" t="s">
        <v>1</v>
      </c>
      <c r="N212" s="236" t="s">
        <v>48</v>
      </c>
      <c r="O212" s="92"/>
      <c r="P212" s="237">
        <f>O212*H212</f>
        <v>0</v>
      </c>
      <c r="Q212" s="237">
        <v>0</v>
      </c>
      <c r="R212" s="237">
        <f>Q212*H212</f>
        <v>0</v>
      </c>
      <c r="S212" s="237">
        <v>0.0080000000000000002</v>
      </c>
      <c r="T212" s="238">
        <f>S212*H212</f>
        <v>0.1328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9" t="s">
        <v>238</v>
      </c>
      <c r="AT212" s="239" t="s">
        <v>150</v>
      </c>
      <c r="AU212" s="239" t="s">
        <v>92</v>
      </c>
      <c r="AY212" s="18" t="s">
        <v>147</v>
      </c>
      <c r="BE212" s="240">
        <f>IF(N212="základní",J212,0)</f>
        <v>0</v>
      </c>
      <c r="BF212" s="240">
        <f>IF(N212="snížená",J212,0)</f>
        <v>0</v>
      </c>
      <c r="BG212" s="240">
        <f>IF(N212="zákl. přenesená",J212,0)</f>
        <v>0</v>
      </c>
      <c r="BH212" s="240">
        <f>IF(N212="sníž. přenesená",J212,0)</f>
        <v>0</v>
      </c>
      <c r="BI212" s="240">
        <f>IF(N212="nulová",J212,0)</f>
        <v>0</v>
      </c>
      <c r="BJ212" s="18" t="s">
        <v>90</v>
      </c>
      <c r="BK212" s="240">
        <f>ROUND(I212*H212,2)</f>
        <v>0</v>
      </c>
      <c r="BL212" s="18" t="s">
        <v>238</v>
      </c>
      <c r="BM212" s="239" t="s">
        <v>272</v>
      </c>
    </row>
    <row r="213" s="2" customFormat="1" ht="24.15" customHeight="1">
      <c r="A213" s="39"/>
      <c r="B213" s="40"/>
      <c r="C213" s="228" t="s">
        <v>273</v>
      </c>
      <c r="D213" s="228" t="s">
        <v>150</v>
      </c>
      <c r="E213" s="229" t="s">
        <v>274</v>
      </c>
      <c r="F213" s="230" t="s">
        <v>275</v>
      </c>
      <c r="G213" s="231" t="s">
        <v>276</v>
      </c>
      <c r="H213" s="232">
        <v>7</v>
      </c>
      <c r="I213" s="233"/>
      <c r="J213" s="234">
        <f>ROUND(I213*H213,2)</f>
        <v>0</v>
      </c>
      <c r="K213" s="230" t="s">
        <v>154</v>
      </c>
      <c r="L213" s="45"/>
      <c r="M213" s="235" t="s">
        <v>1</v>
      </c>
      <c r="N213" s="236" t="s">
        <v>48</v>
      </c>
      <c r="O213" s="92"/>
      <c r="P213" s="237">
        <f>O213*H213</f>
        <v>0</v>
      </c>
      <c r="Q213" s="237">
        <v>0</v>
      </c>
      <c r="R213" s="237">
        <f>Q213*H213</f>
        <v>0</v>
      </c>
      <c r="S213" s="237">
        <v>0.024</v>
      </c>
      <c r="T213" s="238">
        <f>S213*H213</f>
        <v>0.16800000000000001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9" t="s">
        <v>238</v>
      </c>
      <c r="AT213" s="239" t="s">
        <v>150</v>
      </c>
      <c r="AU213" s="239" t="s">
        <v>92</v>
      </c>
      <c r="AY213" s="18" t="s">
        <v>147</v>
      </c>
      <c r="BE213" s="240">
        <f>IF(N213="základní",J213,0)</f>
        <v>0</v>
      </c>
      <c r="BF213" s="240">
        <f>IF(N213="snížená",J213,0)</f>
        <v>0</v>
      </c>
      <c r="BG213" s="240">
        <f>IF(N213="zákl. přenesená",J213,0)</f>
        <v>0</v>
      </c>
      <c r="BH213" s="240">
        <f>IF(N213="sníž. přenesená",J213,0)</f>
        <v>0</v>
      </c>
      <c r="BI213" s="240">
        <f>IF(N213="nulová",J213,0)</f>
        <v>0</v>
      </c>
      <c r="BJ213" s="18" t="s">
        <v>90</v>
      </c>
      <c r="BK213" s="240">
        <f>ROUND(I213*H213,2)</f>
        <v>0</v>
      </c>
      <c r="BL213" s="18" t="s">
        <v>238</v>
      </c>
      <c r="BM213" s="239" t="s">
        <v>277</v>
      </c>
    </row>
    <row r="214" s="13" customFormat="1">
      <c r="A214" s="13"/>
      <c r="B214" s="241"/>
      <c r="C214" s="242"/>
      <c r="D214" s="243" t="s">
        <v>157</v>
      </c>
      <c r="E214" s="244" t="s">
        <v>1</v>
      </c>
      <c r="F214" s="245" t="s">
        <v>278</v>
      </c>
      <c r="G214" s="242"/>
      <c r="H214" s="244" t="s">
        <v>1</v>
      </c>
      <c r="I214" s="246"/>
      <c r="J214" s="242"/>
      <c r="K214" s="242"/>
      <c r="L214" s="247"/>
      <c r="M214" s="248"/>
      <c r="N214" s="249"/>
      <c r="O214" s="249"/>
      <c r="P214" s="249"/>
      <c r="Q214" s="249"/>
      <c r="R214" s="249"/>
      <c r="S214" s="249"/>
      <c r="T214" s="25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1" t="s">
        <v>157</v>
      </c>
      <c r="AU214" s="251" t="s">
        <v>92</v>
      </c>
      <c r="AV214" s="13" t="s">
        <v>90</v>
      </c>
      <c r="AW214" s="13" t="s">
        <v>36</v>
      </c>
      <c r="AX214" s="13" t="s">
        <v>83</v>
      </c>
      <c r="AY214" s="251" t="s">
        <v>147</v>
      </c>
    </row>
    <row r="215" s="13" customFormat="1">
      <c r="A215" s="13"/>
      <c r="B215" s="241"/>
      <c r="C215" s="242"/>
      <c r="D215" s="243" t="s">
        <v>157</v>
      </c>
      <c r="E215" s="244" t="s">
        <v>1</v>
      </c>
      <c r="F215" s="245" t="s">
        <v>159</v>
      </c>
      <c r="G215" s="242"/>
      <c r="H215" s="244" t="s">
        <v>1</v>
      </c>
      <c r="I215" s="246"/>
      <c r="J215" s="242"/>
      <c r="K215" s="242"/>
      <c r="L215" s="247"/>
      <c r="M215" s="248"/>
      <c r="N215" s="249"/>
      <c r="O215" s="249"/>
      <c r="P215" s="249"/>
      <c r="Q215" s="249"/>
      <c r="R215" s="249"/>
      <c r="S215" s="249"/>
      <c r="T215" s="25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1" t="s">
        <v>157</v>
      </c>
      <c r="AU215" s="251" t="s">
        <v>92</v>
      </c>
      <c r="AV215" s="13" t="s">
        <v>90</v>
      </c>
      <c r="AW215" s="13" t="s">
        <v>36</v>
      </c>
      <c r="AX215" s="13" t="s">
        <v>83</v>
      </c>
      <c r="AY215" s="251" t="s">
        <v>147</v>
      </c>
    </row>
    <row r="216" s="14" customFormat="1">
      <c r="A216" s="14"/>
      <c r="B216" s="252"/>
      <c r="C216" s="253"/>
      <c r="D216" s="243" t="s">
        <v>157</v>
      </c>
      <c r="E216" s="254" t="s">
        <v>1</v>
      </c>
      <c r="F216" s="255" t="s">
        <v>190</v>
      </c>
      <c r="G216" s="253"/>
      <c r="H216" s="256">
        <v>7</v>
      </c>
      <c r="I216" s="257"/>
      <c r="J216" s="253"/>
      <c r="K216" s="253"/>
      <c r="L216" s="258"/>
      <c r="M216" s="259"/>
      <c r="N216" s="260"/>
      <c r="O216" s="260"/>
      <c r="P216" s="260"/>
      <c r="Q216" s="260"/>
      <c r="R216" s="260"/>
      <c r="S216" s="260"/>
      <c r="T216" s="26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2" t="s">
        <v>157</v>
      </c>
      <c r="AU216" s="262" t="s">
        <v>92</v>
      </c>
      <c r="AV216" s="14" t="s">
        <v>92</v>
      </c>
      <c r="AW216" s="14" t="s">
        <v>36</v>
      </c>
      <c r="AX216" s="14" t="s">
        <v>83</v>
      </c>
      <c r="AY216" s="262" t="s">
        <v>147</v>
      </c>
    </row>
    <row r="217" s="15" customFormat="1">
      <c r="A217" s="15"/>
      <c r="B217" s="263"/>
      <c r="C217" s="264"/>
      <c r="D217" s="243" t="s">
        <v>157</v>
      </c>
      <c r="E217" s="265" t="s">
        <v>1</v>
      </c>
      <c r="F217" s="266" t="s">
        <v>161</v>
      </c>
      <c r="G217" s="264"/>
      <c r="H217" s="267">
        <v>7</v>
      </c>
      <c r="I217" s="268"/>
      <c r="J217" s="264"/>
      <c r="K217" s="264"/>
      <c r="L217" s="269"/>
      <c r="M217" s="270"/>
      <c r="N217" s="271"/>
      <c r="O217" s="271"/>
      <c r="P217" s="271"/>
      <c r="Q217" s="271"/>
      <c r="R217" s="271"/>
      <c r="S217" s="271"/>
      <c r="T217" s="272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73" t="s">
        <v>157</v>
      </c>
      <c r="AU217" s="273" t="s">
        <v>92</v>
      </c>
      <c r="AV217" s="15" t="s">
        <v>155</v>
      </c>
      <c r="AW217" s="15" t="s">
        <v>36</v>
      </c>
      <c r="AX217" s="15" t="s">
        <v>90</v>
      </c>
      <c r="AY217" s="273" t="s">
        <v>147</v>
      </c>
    </row>
    <row r="218" s="2" customFormat="1" ht="24.15" customHeight="1">
      <c r="A218" s="39"/>
      <c r="B218" s="40"/>
      <c r="C218" s="228" t="s">
        <v>279</v>
      </c>
      <c r="D218" s="228" t="s">
        <v>150</v>
      </c>
      <c r="E218" s="229" t="s">
        <v>280</v>
      </c>
      <c r="F218" s="230" t="s">
        <v>281</v>
      </c>
      <c r="G218" s="231" t="s">
        <v>276</v>
      </c>
      <c r="H218" s="232">
        <v>2</v>
      </c>
      <c r="I218" s="233"/>
      <c r="J218" s="234">
        <f>ROUND(I218*H218,2)</f>
        <v>0</v>
      </c>
      <c r="K218" s="230" t="s">
        <v>154</v>
      </c>
      <c r="L218" s="45"/>
      <c r="M218" s="235" t="s">
        <v>1</v>
      </c>
      <c r="N218" s="236" t="s">
        <v>48</v>
      </c>
      <c r="O218" s="92"/>
      <c r="P218" s="237">
        <f>O218*H218</f>
        <v>0</v>
      </c>
      <c r="Q218" s="237">
        <v>0</v>
      </c>
      <c r="R218" s="237">
        <f>Q218*H218</f>
        <v>0</v>
      </c>
      <c r="S218" s="237">
        <v>0.028000000000000001</v>
      </c>
      <c r="T218" s="238">
        <f>S218*H218</f>
        <v>0.056000000000000001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9" t="s">
        <v>238</v>
      </c>
      <c r="AT218" s="239" t="s">
        <v>150</v>
      </c>
      <c r="AU218" s="239" t="s">
        <v>92</v>
      </c>
      <c r="AY218" s="18" t="s">
        <v>147</v>
      </c>
      <c r="BE218" s="240">
        <f>IF(N218="základní",J218,0)</f>
        <v>0</v>
      </c>
      <c r="BF218" s="240">
        <f>IF(N218="snížená",J218,0)</f>
        <v>0</v>
      </c>
      <c r="BG218" s="240">
        <f>IF(N218="zákl. přenesená",J218,0)</f>
        <v>0</v>
      </c>
      <c r="BH218" s="240">
        <f>IF(N218="sníž. přenesená",J218,0)</f>
        <v>0</v>
      </c>
      <c r="BI218" s="240">
        <f>IF(N218="nulová",J218,0)</f>
        <v>0</v>
      </c>
      <c r="BJ218" s="18" t="s">
        <v>90</v>
      </c>
      <c r="BK218" s="240">
        <f>ROUND(I218*H218,2)</f>
        <v>0</v>
      </c>
      <c r="BL218" s="18" t="s">
        <v>238</v>
      </c>
      <c r="BM218" s="239" t="s">
        <v>282</v>
      </c>
    </row>
    <row r="219" s="13" customFormat="1">
      <c r="A219" s="13"/>
      <c r="B219" s="241"/>
      <c r="C219" s="242"/>
      <c r="D219" s="243" t="s">
        <v>157</v>
      </c>
      <c r="E219" s="244" t="s">
        <v>1</v>
      </c>
      <c r="F219" s="245" t="s">
        <v>278</v>
      </c>
      <c r="G219" s="242"/>
      <c r="H219" s="244" t="s">
        <v>1</v>
      </c>
      <c r="I219" s="246"/>
      <c r="J219" s="242"/>
      <c r="K219" s="242"/>
      <c r="L219" s="247"/>
      <c r="M219" s="248"/>
      <c r="N219" s="249"/>
      <c r="O219" s="249"/>
      <c r="P219" s="249"/>
      <c r="Q219" s="249"/>
      <c r="R219" s="249"/>
      <c r="S219" s="249"/>
      <c r="T219" s="25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1" t="s">
        <v>157</v>
      </c>
      <c r="AU219" s="251" t="s">
        <v>92</v>
      </c>
      <c r="AV219" s="13" t="s">
        <v>90</v>
      </c>
      <c r="AW219" s="13" t="s">
        <v>36</v>
      </c>
      <c r="AX219" s="13" t="s">
        <v>83</v>
      </c>
      <c r="AY219" s="251" t="s">
        <v>147</v>
      </c>
    </row>
    <row r="220" s="13" customFormat="1">
      <c r="A220" s="13"/>
      <c r="B220" s="241"/>
      <c r="C220" s="242"/>
      <c r="D220" s="243" t="s">
        <v>157</v>
      </c>
      <c r="E220" s="244" t="s">
        <v>1</v>
      </c>
      <c r="F220" s="245" t="s">
        <v>159</v>
      </c>
      <c r="G220" s="242"/>
      <c r="H220" s="244" t="s">
        <v>1</v>
      </c>
      <c r="I220" s="246"/>
      <c r="J220" s="242"/>
      <c r="K220" s="242"/>
      <c r="L220" s="247"/>
      <c r="M220" s="248"/>
      <c r="N220" s="249"/>
      <c r="O220" s="249"/>
      <c r="P220" s="249"/>
      <c r="Q220" s="249"/>
      <c r="R220" s="249"/>
      <c r="S220" s="249"/>
      <c r="T220" s="25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1" t="s">
        <v>157</v>
      </c>
      <c r="AU220" s="251" t="s">
        <v>92</v>
      </c>
      <c r="AV220" s="13" t="s">
        <v>90</v>
      </c>
      <c r="AW220" s="13" t="s">
        <v>36</v>
      </c>
      <c r="AX220" s="13" t="s">
        <v>83</v>
      </c>
      <c r="AY220" s="251" t="s">
        <v>147</v>
      </c>
    </row>
    <row r="221" s="14" customFormat="1">
      <c r="A221" s="14"/>
      <c r="B221" s="252"/>
      <c r="C221" s="253"/>
      <c r="D221" s="243" t="s">
        <v>157</v>
      </c>
      <c r="E221" s="254" t="s">
        <v>1</v>
      </c>
      <c r="F221" s="255" t="s">
        <v>92</v>
      </c>
      <c r="G221" s="253"/>
      <c r="H221" s="256">
        <v>2</v>
      </c>
      <c r="I221" s="257"/>
      <c r="J221" s="253"/>
      <c r="K221" s="253"/>
      <c r="L221" s="258"/>
      <c r="M221" s="259"/>
      <c r="N221" s="260"/>
      <c r="O221" s="260"/>
      <c r="P221" s="260"/>
      <c r="Q221" s="260"/>
      <c r="R221" s="260"/>
      <c r="S221" s="260"/>
      <c r="T221" s="26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2" t="s">
        <v>157</v>
      </c>
      <c r="AU221" s="262" t="s">
        <v>92</v>
      </c>
      <c r="AV221" s="14" t="s">
        <v>92</v>
      </c>
      <c r="AW221" s="14" t="s">
        <v>36</v>
      </c>
      <c r="AX221" s="14" t="s">
        <v>83</v>
      </c>
      <c r="AY221" s="262" t="s">
        <v>147</v>
      </c>
    </row>
    <row r="222" s="15" customFormat="1">
      <c r="A222" s="15"/>
      <c r="B222" s="263"/>
      <c r="C222" s="264"/>
      <c r="D222" s="243" t="s">
        <v>157</v>
      </c>
      <c r="E222" s="265" t="s">
        <v>1</v>
      </c>
      <c r="F222" s="266" t="s">
        <v>161</v>
      </c>
      <c r="G222" s="264"/>
      <c r="H222" s="267">
        <v>2</v>
      </c>
      <c r="I222" s="268"/>
      <c r="J222" s="264"/>
      <c r="K222" s="264"/>
      <c r="L222" s="269"/>
      <c r="M222" s="270"/>
      <c r="N222" s="271"/>
      <c r="O222" s="271"/>
      <c r="P222" s="271"/>
      <c r="Q222" s="271"/>
      <c r="R222" s="271"/>
      <c r="S222" s="271"/>
      <c r="T222" s="272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73" t="s">
        <v>157</v>
      </c>
      <c r="AU222" s="273" t="s">
        <v>92</v>
      </c>
      <c r="AV222" s="15" t="s">
        <v>155</v>
      </c>
      <c r="AW222" s="15" t="s">
        <v>36</v>
      </c>
      <c r="AX222" s="15" t="s">
        <v>90</v>
      </c>
      <c r="AY222" s="273" t="s">
        <v>147</v>
      </c>
    </row>
    <row r="223" s="2" customFormat="1" ht="24.15" customHeight="1">
      <c r="A223" s="39"/>
      <c r="B223" s="40"/>
      <c r="C223" s="228" t="s">
        <v>283</v>
      </c>
      <c r="D223" s="228" t="s">
        <v>150</v>
      </c>
      <c r="E223" s="229" t="s">
        <v>284</v>
      </c>
      <c r="F223" s="230" t="s">
        <v>285</v>
      </c>
      <c r="G223" s="231" t="s">
        <v>276</v>
      </c>
      <c r="H223" s="232">
        <v>8</v>
      </c>
      <c r="I223" s="233"/>
      <c r="J223" s="234">
        <f>ROUND(I223*H223,2)</f>
        <v>0</v>
      </c>
      <c r="K223" s="230" t="s">
        <v>154</v>
      </c>
      <c r="L223" s="45"/>
      <c r="M223" s="235" t="s">
        <v>1</v>
      </c>
      <c r="N223" s="236" t="s">
        <v>48</v>
      </c>
      <c r="O223" s="92"/>
      <c r="P223" s="237">
        <f>O223*H223</f>
        <v>0</v>
      </c>
      <c r="Q223" s="237">
        <v>0</v>
      </c>
      <c r="R223" s="237">
        <f>Q223*H223</f>
        <v>0</v>
      </c>
      <c r="S223" s="237">
        <v>0.1104</v>
      </c>
      <c r="T223" s="238">
        <f>S223*H223</f>
        <v>0.88319999999999999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9" t="s">
        <v>238</v>
      </c>
      <c r="AT223" s="239" t="s">
        <v>150</v>
      </c>
      <c r="AU223" s="239" t="s">
        <v>92</v>
      </c>
      <c r="AY223" s="18" t="s">
        <v>147</v>
      </c>
      <c r="BE223" s="240">
        <f>IF(N223="základní",J223,0)</f>
        <v>0</v>
      </c>
      <c r="BF223" s="240">
        <f>IF(N223="snížená",J223,0)</f>
        <v>0</v>
      </c>
      <c r="BG223" s="240">
        <f>IF(N223="zákl. přenesená",J223,0)</f>
        <v>0</v>
      </c>
      <c r="BH223" s="240">
        <f>IF(N223="sníž. přenesená",J223,0)</f>
        <v>0</v>
      </c>
      <c r="BI223" s="240">
        <f>IF(N223="nulová",J223,0)</f>
        <v>0</v>
      </c>
      <c r="BJ223" s="18" t="s">
        <v>90</v>
      </c>
      <c r="BK223" s="240">
        <f>ROUND(I223*H223,2)</f>
        <v>0</v>
      </c>
      <c r="BL223" s="18" t="s">
        <v>238</v>
      </c>
      <c r="BM223" s="239" t="s">
        <v>286</v>
      </c>
    </row>
    <row r="224" s="13" customFormat="1">
      <c r="A224" s="13"/>
      <c r="B224" s="241"/>
      <c r="C224" s="242"/>
      <c r="D224" s="243" t="s">
        <v>157</v>
      </c>
      <c r="E224" s="244" t="s">
        <v>1</v>
      </c>
      <c r="F224" s="245" t="s">
        <v>287</v>
      </c>
      <c r="G224" s="242"/>
      <c r="H224" s="244" t="s">
        <v>1</v>
      </c>
      <c r="I224" s="246"/>
      <c r="J224" s="242"/>
      <c r="K224" s="242"/>
      <c r="L224" s="247"/>
      <c r="M224" s="248"/>
      <c r="N224" s="249"/>
      <c r="O224" s="249"/>
      <c r="P224" s="249"/>
      <c r="Q224" s="249"/>
      <c r="R224" s="249"/>
      <c r="S224" s="249"/>
      <c r="T224" s="25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1" t="s">
        <v>157</v>
      </c>
      <c r="AU224" s="251" t="s">
        <v>92</v>
      </c>
      <c r="AV224" s="13" t="s">
        <v>90</v>
      </c>
      <c r="AW224" s="13" t="s">
        <v>36</v>
      </c>
      <c r="AX224" s="13" t="s">
        <v>83</v>
      </c>
      <c r="AY224" s="251" t="s">
        <v>147</v>
      </c>
    </row>
    <row r="225" s="13" customFormat="1">
      <c r="A225" s="13"/>
      <c r="B225" s="241"/>
      <c r="C225" s="242"/>
      <c r="D225" s="243" t="s">
        <v>157</v>
      </c>
      <c r="E225" s="244" t="s">
        <v>1</v>
      </c>
      <c r="F225" s="245" t="s">
        <v>159</v>
      </c>
      <c r="G225" s="242"/>
      <c r="H225" s="244" t="s">
        <v>1</v>
      </c>
      <c r="I225" s="246"/>
      <c r="J225" s="242"/>
      <c r="K225" s="242"/>
      <c r="L225" s="247"/>
      <c r="M225" s="248"/>
      <c r="N225" s="249"/>
      <c r="O225" s="249"/>
      <c r="P225" s="249"/>
      <c r="Q225" s="249"/>
      <c r="R225" s="249"/>
      <c r="S225" s="249"/>
      <c r="T225" s="25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1" t="s">
        <v>157</v>
      </c>
      <c r="AU225" s="251" t="s">
        <v>92</v>
      </c>
      <c r="AV225" s="13" t="s">
        <v>90</v>
      </c>
      <c r="AW225" s="13" t="s">
        <v>36</v>
      </c>
      <c r="AX225" s="13" t="s">
        <v>83</v>
      </c>
      <c r="AY225" s="251" t="s">
        <v>147</v>
      </c>
    </row>
    <row r="226" s="14" customFormat="1">
      <c r="A226" s="14"/>
      <c r="B226" s="252"/>
      <c r="C226" s="253"/>
      <c r="D226" s="243" t="s">
        <v>157</v>
      </c>
      <c r="E226" s="254" t="s">
        <v>1</v>
      </c>
      <c r="F226" s="255" t="s">
        <v>196</v>
      </c>
      <c r="G226" s="253"/>
      <c r="H226" s="256">
        <v>8</v>
      </c>
      <c r="I226" s="257"/>
      <c r="J226" s="253"/>
      <c r="K226" s="253"/>
      <c r="L226" s="258"/>
      <c r="M226" s="259"/>
      <c r="N226" s="260"/>
      <c r="O226" s="260"/>
      <c r="P226" s="260"/>
      <c r="Q226" s="260"/>
      <c r="R226" s="260"/>
      <c r="S226" s="260"/>
      <c r="T226" s="261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2" t="s">
        <v>157</v>
      </c>
      <c r="AU226" s="262" t="s">
        <v>92</v>
      </c>
      <c r="AV226" s="14" t="s">
        <v>92</v>
      </c>
      <c r="AW226" s="14" t="s">
        <v>36</v>
      </c>
      <c r="AX226" s="14" t="s">
        <v>83</v>
      </c>
      <c r="AY226" s="262" t="s">
        <v>147</v>
      </c>
    </row>
    <row r="227" s="15" customFormat="1">
      <c r="A227" s="15"/>
      <c r="B227" s="263"/>
      <c r="C227" s="264"/>
      <c r="D227" s="243" t="s">
        <v>157</v>
      </c>
      <c r="E227" s="265" t="s">
        <v>1</v>
      </c>
      <c r="F227" s="266" t="s">
        <v>161</v>
      </c>
      <c r="G227" s="264"/>
      <c r="H227" s="267">
        <v>8</v>
      </c>
      <c r="I227" s="268"/>
      <c r="J227" s="264"/>
      <c r="K227" s="264"/>
      <c r="L227" s="269"/>
      <c r="M227" s="270"/>
      <c r="N227" s="271"/>
      <c r="O227" s="271"/>
      <c r="P227" s="271"/>
      <c r="Q227" s="271"/>
      <c r="R227" s="271"/>
      <c r="S227" s="271"/>
      <c r="T227" s="272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73" t="s">
        <v>157</v>
      </c>
      <c r="AU227" s="273" t="s">
        <v>92</v>
      </c>
      <c r="AV227" s="15" t="s">
        <v>155</v>
      </c>
      <c r="AW227" s="15" t="s">
        <v>36</v>
      </c>
      <c r="AX227" s="15" t="s">
        <v>90</v>
      </c>
      <c r="AY227" s="273" t="s">
        <v>147</v>
      </c>
    </row>
    <row r="228" s="12" customFormat="1" ht="22.8" customHeight="1">
      <c r="A228" s="12"/>
      <c r="B228" s="213"/>
      <c r="C228" s="214"/>
      <c r="D228" s="215" t="s">
        <v>82</v>
      </c>
      <c r="E228" s="226" t="s">
        <v>288</v>
      </c>
      <c r="F228" s="226" t="s">
        <v>289</v>
      </c>
      <c r="G228" s="214"/>
      <c r="H228" s="214"/>
      <c r="I228" s="217"/>
      <c r="J228" s="227">
        <f>BK228</f>
        <v>0</v>
      </c>
      <c r="K228" s="214"/>
      <c r="L228" s="218"/>
      <c r="M228" s="219"/>
      <c r="N228" s="220"/>
      <c r="O228" s="220"/>
      <c r="P228" s="221">
        <f>P229</f>
        <v>0</v>
      </c>
      <c r="Q228" s="220"/>
      <c r="R228" s="221">
        <f>R229</f>
        <v>0</v>
      </c>
      <c r="S228" s="220"/>
      <c r="T228" s="222">
        <f>T229</f>
        <v>0.087999999999999995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23" t="s">
        <v>92</v>
      </c>
      <c r="AT228" s="224" t="s">
        <v>82</v>
      </c>
      <c r="AU228" s="224" t="s">
        <v>90</v>
      </c>
      <c r="AY228" s="223" t="s">
        <v>147</v>
      </c>
      <c r="BK228" s="225">
        <f>BK229</f>
        <v>0</v>
      </c>
    </row>
    <row r="229" s="2" customFormat="1" ht="24.15" customHeight="1">
      <c r="A229" s="39"/>
      <c r="B229" s="40"/>
      <c r="C229" s="228" t="s">
        <v>290</v>
      </c>
      <c r="D229" s="228" t="s">
        <v>150</v>
      </c>
      <c r="E229" s="229" t="s">
        <v>291</v>
      </c>
      <c r="F229" s="230" t="s">
        <v>292</v>
      </c>
      <c r="G229" s="231" t="s">
        <v>293</v>
      </c>
      <c r="H229" s="232">
        <v>5.5</v>
      </c>
      <c r="I229" s="233"/>
      <c r="J229" s="234">
        <f>ROUND(I229*H229,2)</f>
        <v>0</v>
      </c>
      <c r="K229" s="230" t="s">
        <v>154</v>
      </c>
      <c r="L229" s="45"/>
      <c r="M229" s="235" t="s">
        <v>1</v>
      </c>
      <c r="N229" s="236" t="s">
        <v>48</v>
      </c>
      <c r="O229" s="92"/>
      <c r="P229" s="237">
        <f>O229*H229</f>
        <v>0</v>
      </c>
      <c r="Q229" s="237">
        <v>0</v>
      </c>
      <c r="R229" s="237">
        <f>Q229*H229</f>
        <v>0</v>
      </c>
      <c r="S229" s="237">
        <v>0.016</v>
      </c>
      <c r="T229" s="238">
        <f>S229*H229</f>
        <v>0.087999999999999995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9" t="s">
        <v>238</v>
      </c>
      <c r="AT229" s="239" t="s">
        <v>150</v>
      </c>
      <c r="AU229" s="239" t="s">
        <v>92</v>
      </c>
      <c r="AY229" s="18" t="s">
        <v>147</v>
      </c>
      <c r="BE229" s="240">
        <f>IF(N229="základní",J229,0)</f>
        <v>0</v>
      </c>
      <c r="BF229" s="240">
        <f>IF(N229="snížená",J229,0)</f>
        <v>0</v>
      </c>
      <c r="BG229" s="240">
        <f>IF(N229="zákl. přenesená",J229,0)</f>
        <v>0</v>
      </c>
      <c r="BH229" s="240">
        <f>IF(N229="sníž. přenesená",J229,0)</f>
        <v>0</v>
      </c>
      <c r="BI229" s="240">
        <f>IF(N229="nulová",J229,0)</f>
        <v>0</v>
      </c>
      <c r="BJ229" s="18" t="s">
        <v>90</v>
      </c>
      <c r="BK229" s="240">
        <f>ROUND(I229*H229,2)</f>
        <v>0</v>
      </c>
      <c r="BL229" s="18" t="s">
        <v>238</v>
      </c>
      <c r="BM229" s="239" t="s">
        <v>294</v>
      </c>
    </row>
    <row r="230" s="12" customFormat="1" ht="22.8" customHeight="1">
      <c r="A230" s="12"/>
      <c r="B230" s="213"/>
      <c r="C230" s="214"/>
      <c r="D230" s="215" t="s">
        <v>82</v>
      </c>
      <c r="E230" s="226" t="s">
        <v>295</v>
      </c>
      <c r="F230" s="226" t="s">
        <v>296</v>
      </c>
      <c r="G230" s="214"/>
      <c r="H230" s="214"/>
      <c r="I230" s="217"/>
      <c r="J230" s="227">
        <f>BK230</f>
        <v>0</v>
      </c>
      <c r="K230" s="214"/>
      <c r="L230" s="218"/>
      <c r="M230" s="219"/>
      <c r="N230" s="220"/>
      <c r="O230" s="220"/>
      <c r="P230" s="221">
        <f>SUM(P231:P235)</f>
        <v>0</v>
      </c>
      <c r="Q230" s="220"/>
      <c r="R230" s="221">
        <f>SUM(R231:R235)</f>
        <v>0</v>
      </c>
      <c r="S230" s="220"/>
      <c r="T230" s="222">
        <f>SUM(T231:T235)</f>
        <v>0.57715499999999997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23" t="s">
        <v>92</v>
      </c>
      <c r="AT230" s="224" t="s">
        <v>82</v>
      </c>
      <c r="AU230" s="224" t="s">
        <v>90</v>
      </c>
      <c r="AY230" s="223" t="s">
        <v>147</v>
      </c>
      <c r="BK230" s="225">
        <f>SUM(BK231:BK235)</f>
        <v>0</v>
      </c>
    </row>
    <row r="231" s="2" customFormat="1" ht="16.5" customHeight="1">
      <c r="A231" s="39"/>
      <c r="B231" s="40"/>
      <c r="C231" s="228" t="s">
        <v>297</v>
      </c>
      <c r="D231" s="228" t="s">
        <v>150</v>
      </c>
      <c r="E231" s="229" t="s">
        <v>298</v>
      </c>
      <c r="F231" s="230" t="s">
        <v>299</v>
      </c>
      <c r="G231" s="231" t="s">
        <v>153</v>
      </c>
      <c r="H231" s="232">
        <v>16.350000000000001</v>
      </c>
      <c r="I231" s="233"/>
      <c r="J231" s="234">
        <f>ROUND(I231*H231,2)</f>
        <v>0</v>
      </c>
      <c r="K231" s="230" t="s">
        <v>154</v>
      </c>
      <c r="L231" s="45"/>
      <c r="M231" s="235" t="s">
        <v>1</v>
      </c>
      <c r="N231" s="236" t="s">
        <v>48</v>
      </c>
      <c r="O231" s="92"/>
      <c r="P231" s="237">
        <f>O231*H231</f>
        <v>0</v>
      </c>
      <c r="Q231" s="237">
        <v>0</v>
      </c>
      <c r="R231" s="237">
        <f>Q231*H231</f>
        <v>0</v>
      </c>
      <c r="S231" s="237">
        <v>0.035299999999999998</v>
      </c>
      <c r="T231" s="238">
        <f>S231*H231</f>
        <v>0.57715499999999997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9" t="s">
        <v>238</v>
      </c>
      <c r="AT231" s="239" t="s">
        <v>150</v>
      </c>
      <c r="AU231" s="239" t="s">
        <v>92</v>
      </c>
      <c r="AY231" s="18" t="s">
        <v>147</v>
      </c>
      <c r="BE231" s="240">
        <f>IF(N231="základní",J231,0)</f>
        <v>0</v>
      </c>
      <c r="BF231" s="240">
        <f>IF(N231="snížená",J231,0)</f>
        <v>0</v>
      </c>
      <c r="BG231" s="240">
        <f>IF(N231="zákl. přenesená",J231,0)</f>
        <v>0</v>
      </c>
      <c r="BH231" s="240">
        <f>IF(N231="sníž. přenesená",J231,0)</f>
        <v>0</v>
      </c>
      <c r="BI231" s="240">
        <f>IF(N231="nulová",J231,0)</f>
        <v>0</v>
      </c>
      <c r="BJ231" s="18" t="s">
        <v>90</v>
      </c>
      <c r="BK231" s="240">
        <f>ROUND(I231*H231,2)</f>
        <v>0</v>
      </c>
      <c r="BL231" s="18" t="s">
        <v>238</v>
      </c>
      <c r="BM231" s="239" t="s">
        <v>300</v>
      </c>
    </row>
    <row r="232" s="13" customFormat="1">
      <c r="A232" s="13"/>
      <c r="B232" s="241"/>
      <c r="C232" s="242"/>
      <c r="D232" s="243" t="s">
        <v>157</v>
      </c>
      <c r="E232" s="244" t="s">
        <v>1</v>
      </c>
      <c r="F232" s="245" t="s">
        <v>301</v>
      </c>
      <c r="G232" s="242"/>
      <c r="H232" s="244" t="s">
        <v>1</v>
      </c>
      <c r="I232" s="246"/>
      <c r="J232" s="242"/>
      <c r="K232" s="242"/>
      <c r="L232" s="247"/>
      <c r="M232" s="248"/>
      <c r="N232" s="249"/>
      <c r="O232" s="249"/>
      <c r="P232" s="249"/>
      <c r="Q232" s="249"/>
      <c r="R232" s="249"/>
      <c r="S232" s="249"/>
      <c r="T232" s="25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1" t="s">
        <v>157</v>
      </c>
      <c r="AU232" s="251" t="s">
        <v>92</v>
      </c>
      <c r="AV232" s="13" t="s">
        <v>90</v>
      </c>
      <c r="AW232" s="13" t="s">
        <v>36</v>
      </c>
      <c r="AX232" s="13" t="s">
        <v>83</v>
      </c>
      <c r="AY232" s="251" t="s">
        <v>147</v>
      </c>
    </row>
    <row r="233" s="13" customFormat="1">
      <c r="A233" s="13"/>
      <c r="B233" s="241"/>
      <c r="C233" s="242"/>
      <c r="D233" s="243" t="s">
        <v>157</v>
      </c>
      <c r="E233" s="244" t="s">
        <v>1</v>
      </c>
      <c r="F233" s="245" t="s">
        <v>302</v>
      </c>
      <c r="G233" s="242"/>
      <c r="H233" s="244" t="s">
        <v>1</v>
      </c>
      <c r="I233" s="246"/>
      <c r="J233" s="242"/>
      <c r="K233" s="242"/>
      <c r="L233" s="247"/>
      <c r="M233" s="248"/>
      <c r="N233" s="249"/>
      <c r="O233" s="249"/>
      <c r="P233" s="249"/>
      <c r="Q233" s="249"/>
      <c r="R233" s="249"/>
      <c r="S233" s="249"/>
      <c r="T233" s="25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1" t="s">
        <v>157</v>
      </c>
      <c r="AU233" s="251" t="s">
        <v>92</v>
      </c>
      <c r="AV233" s="13" t="s">
        <v>90</v>
      </c>
      <c r="AW233" s="13" t="s">
        <v>36</v>
      </c>
      <c r="AX233" s="13" t="s">
        <v>83</v>
      </c>
      <c r="AY233" s="251" t="s">
        <v>147</v>
      </c>
    </row>
    <row r="234" s="14" customFormat="1">
      <c r="A234" s="14"/>
      <c r="B234" s="252"/>
      <c r="C234" s="253"/>
      <c r="D234" s="243" t="s">
        <v>157</v>
      </c>
      <c r="E234" s="254" t="s">
        <v>1</v>
      </c>
      <c r="F234" s="255" t="s">
        <v>303</v>
      </c>
      <c r="G234" s="253"/>
      <c r="H234" s="256">
        <v>16.350000000000001</v>
      </c>
      <c r="I234" s="257"/>
      <c r="J234" s="253"/>
      <c r="K234" s="253"/>
      <c r="L234" s="258"/>
      <c r="M234" s="259"/>
      <c r="N234" s="260"/>
      <c r="O234" s="260"/>
      <c r="P234" s="260"/>
      <c r="Q234" s="260"/>
      <c r="R234" s="260"/>
      <c r="S234" s="260"/>
      <c r="T234" s="261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62" t="s">
        <v>157</v>
      </c>
      <c r="AU234" s="262" t="s">
        <v>92</v>
      </c>
      <c r="AV234" s="14" t="s">
        <v>92</v>
      </c>
      <c r="AW234" s="14" t="s">
        <v>36</v>
      </c>
      <c r="AX234" s="14" t="s">
        <v>83</v>
      </c>
      <c r="AY234" s="262" t="s">
        <v>147</v>
      </c>
    </row>
    <row r="235" s="15" customFormat="1">
      <c r="A235" s="15"/>
      <c r="B235" s="263"/>
      <c r="C235" s="264"/>
      <c r="D235" s="243" t="s">
        <v>157</v>
      </c>
      <c r="E235" s="265" t="s">
        <v>1</v>
      </c>
      <c r="F235" s="266" t="s">
        <v>161</v>
      </c>
      <c r="G235" s="264"/>
      <c r="H235" s="267">
        <v>16.350000000000001</v>
      </c>
      <c r="I235" s="268"/>
      <c r="J235" s="264"/>
      <c r="K235" s="264"/>
      <c r="L235" s="269"/>
      <c r="M235" s="270"/>
      <c r="N235" s="271"/>
      <c r="O235" s="271"/>
      <c r="P235" s="271"/>
      <c r="Q235" s="271"/>
      <c r="R235" s="271"/>
      <c r="S235" s="271"/>
      <c r="T235" s="272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73" t="s">
        <v>157</v>
      </c>
      <c r="AU235" s="273" t="s">
        <v>92</v>
      </c>
      <c r="AV235" s="15" t="s">
        <v>155</v>
      </c>
      <c r="AW235" s="15" t="s">
        <v>36</v>
      </c>
      <c r="AX235" s="15" t="s">
        <v>90</v>
      </c>
      <c r="AY235" s="273" t="s">
        <v>147</v>
      </c>
    </row>
    <row r="236" s="12" customFormat="1" ht="22.8" customHeight="1">
      <c r="A236" s="12"/>
      <c r="B236" s="213"/>
      <c r="C236" s="214"/>
      <c r="D236" s="215" t="s">
        <v>82</v>
      </c>
      <c r="E236" s="226" t="s">
        <v>304</v>
      </c>
      <c r="F236" s="226" t="s">
        <v>305</v>
      </c>
      <c r="G236" s="214"/>
      <c r="H236" s="214"/>
      <c r="I236" s="217"/>
      <c r="J236" s="227">
        <f>BK236</f>
        <v>0</v>
      </c>
      <c r="K236" s="214"/>
      <c r="L236" s="218"/>
      <c r="M236" s="219"/>
      <c r="N236" s="220"/>
      <c r="O236" s="220"/>
      <c r="P236" s="221">
        <f>SUM(P237:P241)</f>
        <v>0</v>
      </c>
      <c r="Q236" s="220"/>
      <c r="R236" s="221">
        <f>SUM(R237:R241)</f>
        <v>0</v>
      </c>
      <c r="S236" s="220"/>
      <c r="T236" s="222">
        <f>SUM(T237:T241)</f>
        <v>2.6901999999999999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23" t="s">
        <v>92</v>
      </c>
      <c r="AT236" s="224" t="s">
        <v>82</v>
      </c>
      <c r="AU236" s="224" t="s">
        <v>90</v>
      </c>
      <c r="AY236" s="223" t="s">
        <v>147</v>
      </c>
      <c r="BK236" s="225">
        <f>SUM(BK237:BK241)</f>
        <v>0</v>
      </c>
    </row>
    <row r="237" s="2" customFormat="1" ht="21.75" customHeight="1">
      <c r="A237" s="39"/>
      <c r="B237" s="40"/>
      <c r="C237" s="228" t="s">
        <v>306</v>
      </c>
      <c r="D237" s="228" t="s">
        <v>150</v>
      </c>
      <c r="E237" s="229" t="s">
        <v>307</v>
      </c>
      <c r="F237" s="230" t="s">
        <v>308</v>
      </c>
      <c r="G237" s="231" t="s">
        <v>153</v>
      </c>
      <c r="H237" s="232">
        <v>134.50999999999999</v>
      </c>
      <c r="I237" s="233"/>
      <c r="J237" s="234">
        <f>ROUND(I237*H237,2)</f>
        <v>0</v>
      </c>
      <c r="K237" s="230" t="s">
        <v>154</v>
      </c>
      <c r="L237" s="45"/>
      <c r="M237" s="235" t="s">
        <v>1</v>
      </c>
      <c r="N237" s="236" t="s">
        <v>48</v>
      </c>
      <c r="O237" s="92"/>
      <c r="P237" s="237">
        <f>O237*H237</f>
        <v>0</v>
      </c>
      <c r="Q237" s="237">
        <v>0</v>
      </c>
      <c r="R237" s="237">
        <f>Q237*H237</f>
        <v>0</v>
      </c>
      <c r="S237" s="237">
        <v>0.02</v>
      </c>
      <c r="T237" s="238">
        <f>S237*H237</f>
        <v>2.6901999999999999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9" t="s">
        <v>238</v>
      </c>
      <c r="AT237" s="239" t="s">
        <v>150</v>
      </c>
      <c r="AU237" s="239" t="s">
        <v>92</v>
      </c>
      <c r="AY237" s="18" t="s">
        <v>147</v>
      </c>
      <c r="BE237" s="240">
        <f>IF(N237="základní",J237,0)</f>
        <v>0</v>
      </c>
      <c r="BF237" s="240">
        <f>IF(N237="snížená",J237,0)</f>
        <v>0</v>
      </c>
      <c r="BG237" s="240">
        <f>IF(N237="zákl. přenesená",J237,0)</f>
        <v>0</v>
      </c>
      <c r="BH237" s="240">
        <f>IF(N237="sníž. přenesená",J237,0)</f>
        <v>0</v>
      </c>
      <c r="BI237" s="240">
        <f>IF(N237="nulová",J237,0)</f>
        <v>0</v>
      </c>
      <c r="BJ237" s="18" t="s">
        <v>90</v>
      </c>
      <c r="BK237" s="240">
        <f>ROUND(I237*H237,2)</f>
        <v>0</v>
      </c>
      <c r="BL237" s="18" t="s">
        <v>238</v>
      </c>
      <c r="BM237" s="239" t="s">
        <v>309</v>
      </c>
    </row>
    <row r="238" s="13" customFormat="1">
      <c r="A238" s="13"/>
      <c r="B238" s="241"/>
      <c r="C238" s="242"/>
      <c r="D238" s="243" t="s">
        <v>157</v>
      </c>
      <c r="E238" s="244" t="s">
        <v>1</v>
      </c>
      <c r="F238" s="245" t="s">
        <v>310</v>
      </c>
      <c r="G238" s="242"/>
      <c r="H238" s="244" t="s">
        <v>1</v>
      </c>
      <c r="I238" s="246"/>
      <c r="J238" s="242"/>
      <c r="K238" s="242"/>
      <c r="L238" s="247"/>
      <c r="M238" s="248"/>
      <c r="N238" s="249"/>
      <c r="O238" s="249"/>
      <c r="P238" s="249"/>
      <c r="Q238" s="249"/>
      <c r="R238" s="249"/>
      <c r="S238" s="249"/>
      <c r="T238" s="25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1" t="s">
        <v>157</v>
      </c>
      <c r="AU238" s="251" t="s">
        <v>92</v>
      </c>
      <c r="AV238" s="13" t="s">
        <v>90</v>
      </c>
      <c r="AW238" s="13" t="s">
        <v>36</v>
      </c>
      <c r="AX238" s="13" t="s">
        <v>83</v>
      </c>
      <c r="AY238" s="251" t="s">
        <v>147</v>
      </c>
    </row>
    <row r="239" s="13" customFormat="1">
      <c r="A239" s="13"/>
      <c r="B239" s="241"/>
      <c r="C239" s="242"/>
      <c r="D239" s="243" t="s">
        <v>157</v>
      </c>
      <c r="E239" s="244" t="s">
        <v>1</v>
      </c>
      <c r="F239" s="245" t="s">
        <v>311</v>
      </c>
      <c r="G239" s="242"/>
      <c r="H239" s="244" t="s">
        <v>1</v>
      </c>
      <c r="I239" s="246"/>
      <c r="J239" s="242"/>
      <c r="K239" s="242"/>
      <c r="L239" s="247"/>
      <c r="M239" s="248"/>
      <c r="N239" s="249"/>
      <c r="O239" s="249"/>
      <c r="P239" s="249"/>
      <c r="Q239" s="249"/>
      <c r="R239" s="249"/>
      <c r="S239" s="249"/>
      <c r="T239" s="250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1" t="s">
        <v>157</v>
      </c>
      <c r="AU239" s="251" t="s">
        <v>92</v>
      </c>
      <c r="AV239" s="13" t="s">
        <v>90</v>
      </c>
      <c r="AW239" s="13" t="s">
        <v>36</v>
      </c>
      <c r="AX239" s="13" t="s">
        <v>83</v>
      </c>
      <c r="AY239" s="251" t="s">
        <v>147</v>
      </c>
    </row>
    <row r="240" s="14" customFormat="1">
      <c r="A240" s="14"/>
      <c r="B240" s="252"/>
      <c r="C240" s="253"/>
      <c r="D240" s="243" t="s">
        <v>157</v>
      </c>
      <c r="E240" s="254" t="s">
        <v>1</v>
      </c>
      <c r="F240" s="255" t="s">
        <v>312</v>
      </c>
      <c r="G240" s="253"/>
      <c r="H240" s="256">
        <v>134.50999999999999</v>
      </c>
      <c r="I240" s="257"/>
      <c r="J240" s="253"/>
      <c r="K240" s="253"/>
      <c r="L240" s="258"/>
      <c r="M240" s="259"/>
      <c r="N240" s="260"/>
      <c r="O240" s="260"/>
      <c r="P240" s="260"/>
      <c r="Q240" s="260"/>
      <c r="R240" s="260"/>
      <c r="S240" s="260"/>
      <c r="T240" s="261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62" t="s">
        <v>157</v>
      </c>
      <c r="AU240" s="262" t="s">
        <v>92</v>
      </c>
      <c r="AV240" s="14" t="s">
        <v>92</v>
      </c>
      <c r="AW240" s="14" t="s">
        <v>36</v>
      </c>
      <c r="AX240" s="14" t="s">
        <v>83</v>
      </c>
      <c r="AY240" s="262" t="s">
        <v>147</v>
      </c>
    </row>
    <row r="241" s="15" customFormat="1">
      <c r="A241" s="15"/>
      <c r="B241" s="263"/>
      <c r="C241" s="264"/>
      <c r="D241" s="243" t="s">
        <v>157</v>
      </c>
      <c r="E241" s="265" t="s">
        <v>1</v>
      </c>
      <c r="F241" s="266" t="s">
        <v>161</v>
      </c>
      <c r="G241" s="264"/>
      <c r="H241" s="267">
        <v>134.50999999999999</v>
      </c>
      <c r="I241" s="268"/>
      <c r="J241" s="264"/>
      <c r="K241" s="264"/>
      <c r="L241" s="269"/>
      <c r="M241" s="270"/>
      <c r="N241" s="271"/>
      <c r="O241" s="271"/>
      <c r="P241" s="271"/>
      <c r="Q241" s="271"/>
      <c r="R241" s="271"/>
      <c r="S241" s="271"/>
      <c r="T241" s="272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73" t="s">
        <v>157</v>
      </c>
      <c r="AU241" s="273" t="s">
        <v>92</v>
      </c>
      <c r="AV241" s="15" t="s">
        <v>155</v>
      </c>
      <c r="AW241" s="15" t="s">
        <v>36</v>
      </c>
      <c r="AX241" s="15" t="s">
        <v>90</v>
      </c>
      <c r="AY241" s="273" t="s">
        <v>147</v>
      </c>
    </row>
    <row r="242" s="12" customFormat="1" ht="22.8" customHeight="1">
      <c r="A242" s="12"/>
      <c r="B242" s="213"/>
      <c r="C242" s="214"/>
      <c r="D242" s="215" t="s">
        <v>82</v>
      </c>
      <c r="E242" s="226" t="s">
        <v>313</v>
      </c>
      <c r="F242" s="226" t="s">
        <v>314</v>
      </c>
      <c r="G242" s="214"/>
      <c r="H242" s="214"/>
      <c r="I242" s="217"/>
      <c r="J242" s="227">
        <f>BK242</f>
        <v>0</v>
      </c>
      <c r="K242" s="214"/>
      <c r="L242" s="218"/>
      <c r="M242" s="219"/>
      <c r="N242" s="220"/>
      <c r="O242" s="220"/>
      <c r="P242" s="221">
        <f>SUM(P243:P253)</f>
        <v>0</v>
      </c>
      <c r="Q242" s="220"/>
      <c r="R242" s="221">
        <f>SUM(R243:R253)</f>
        <v>0</v>
      </c>
      <c r="S242" s="220"/>
      <c r="T242" s="222">
        <f>SUM(T243:T253)</f>
        <v>1.1758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23" t="s">
        <v>92</v>
      </c>
      <c r="AT242" s="224" t="s">
        <v>82</v>
      </c>
      <c r="AU242" s="224" t="s">
        <v>90</v>
      </c>
      <c r="AY242" s="223" t="s">
        <v>147</v>
      </c>
      <c r="BK242" s="225">
        <f>SUM(BK243:BK253)</f>
        <v>0</v>
      </c>
    </row>
    <row r="243" s="2" customFormat="1" ht="24.15" customHeight="1">
      <c r="A243" s="39"/>
      <c r="B243" s="40"/>
      <c r="C243" s="228" t="s">
        <v>315</v>
      </c>
      <c r="D243" s="228" t="s">
        <v>150</v>
      </c>
      <c r="E243" s="229" t="s">
        <v>316</v>
      </c>
      <c r="F243" s="230" t="s">
        <v>317</v>
      </c>
      <c r="G243" s="231" t="s">
        <v>153</v>
      </c>
      <c r="H243" s="232">
        <v>443.27999999999997</v>
      </c>
      <c r="I243" s="233"/>
      <c r="J243" s="234">
        <f>ROUND(I243*H243,2)</f>
        <v>0</v>
      </c>
      <c r="K243" s="230" t="s">
        <v>154</v>
      </c>
      <c r="L243" s="45"/>
      <c r="M243" s="235" t="s">
        <v>1</v>
      </c>
      <c r="N243" s="236" t="s">
        <v>48</v>
      </c>
      <c r="O243" s="92"/>
      <c r="P243" s="237">
        <f>O243*H243</f>
        <v>0</v>
      </c>
      <c r="Q243" s="237">
        <v>0</v>
      </c>
      <c r="R243" s="237">
        <f>Q243*H243</f>
        <v>0</v>
      </c>
      <c r="S243" s="237">
        <v>0.0025000000000000001</v>
      </c>
      <c r="T243" s="238">
        <f>S243*H243</f>
        <v>1.1081999999999999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9" t="s">
        <v>238</v>
      </c>
      <c r="AT243" s="239" t="s">
        <v>150</v>
      </c>
      <c r="AU243" s="239" t="s">
        <v>92</v>
      </c>
      <c r="AY243" s="18" t="s">
        <v>147</v>
      </c>
      <c r="BE243" s="240">
        <f>IF(N243="základní",J243,0)</f>
        <v>0</v>
      </c>
      <c r="BF243" s="240">
        <f>IF(N243="snížená",J243,0)</f>
        <v>0</v>
      </c>
      <c r="BG243" s="240">
        <f>IF(N243="zákl. přenesená",J243,0)</f>
        <v>0</v>
      </c>
      <c r="BH243" s="240">
        <f>IF(N243="sníž. přenesená",J243,0)</f>
        <v>0</v>
      </c>
      <c r="BI243" s="240">
        <f>IF(N243="nulová",J243,0)</f>
        <v>0</v>
      </c>
      <c r="BJ243" s="18" t="s">
        <v>90</v>
      </c>
      <c r="BK243" s="240">
        <f>ROUND(I243*H243,2)</f>
        <v>0</v>
      </c>
      <c r="BL243" s="18" t="s">
        <v>238</v>
      </c>
      <c r="BM243" s="239" t="s">
        <v>318</v>
      </c>
    </row>
    <row r="244" s="13" customFormat="1">
      <c r="A244" s="13"/>
      <c r="B244" s="241"/>
      <c r="C244" s="242"/>
      <c r="D244" s="243" t="s">
        <v>157</v>
      </c>
      <c r="E244" s="244" t="s">
        <v>1</v>
      </c>
      <c r="F244" s="245" t="s">
        <v>319</v>
      </c>
      <c r="G244" s="242"/>
      <c r="H244" s="244" t="s">
        <v>1</v>
      </c>
      <c r="I244" s="246"/>
      <c r="J244" s="242"/>
      <c r="K244" s="242"/>
      <c r="L244" s="247"/>
      <c r="M244" s="248"/>
      <c r="N244" s="249"/>
      <c r="O244" s="249"/>
      <c r="P244" s="249"/>
      <c r="Q244" s="249"/>
      <c r="R244" s="249"/>
      <c r="S244" s="249"/>
      <c r="T244" s="250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1" t="s">
        <v>157</v>
      </c>
      <c r="AU244" s="251" t="s">
        <v>92</v>
      </c>
      <c r="AV244" s="13" t="s">
        <v>90</v>
      </c>
      <c r="AW244" s="13" t="s">
        <v>36</v>
      </c>
      <c r="AX244" s="13" t="s">
        <v>83</v>
      </c>
      <c r="AY244" s="251" t="s">
        <v>147</v>
      </c>
    </row>
    <row r="245" s="13" customFormat="1">
      <c r="A245" s="13"/>
      <c r="B245" s="241"/>
      <c r="C245" s="242"/>
      <c r="D245" s="243" t="s">
        <v>157</v>
      </c>
      <c r="E245" s="244" t="s">
        <v>1</v>
      </c>
      <c r="F245" s="245" t="s">
        <v>320</v>
      </c>
      <c r="G245" s="242"/>
      <c r="H245" s="244" t="s">
        <v>1</v>
      </c>
      <c r="I245" s="246"/>
      <c r="J245" s="242"/>
      <c r="K245" s="242"/>
      <c r="L245" s="247"/>
      <c r="M245" s="248"/>
      <c r="N245" s="249"/>
      <c r="O245" s="249"/>
      <c r="P245" s="249"/>
      <c r="Q245" s="249"/>
      <c r="R245" s="249"/>
      <c r="S245" s="249"/>
      <c r="T245" s="250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1" t="s">
        <v>157</v>
      </c>
      <c r="AU245" s="251" t="s">
        <v>92</v>
      </c>
      <c r="AV245" s="13" t="s">
        <v>90</v>
      </c>
      <c r="AW245" s="13" t="s">
        <v>36</v>
      </c>
      <c r="AX245" s="13" t="s">
        <v>83</v>
      </c>
      <c r="AY245" s="251" t="s">
        <v>147</v>
      </c>
    </row>
    <row r="246" s="14" customFormat="1">
      <c r="A246" s="14"/>
      <c r="B246" s="252"/>
      <c r="C246" s="253"/>
      <c r="D246" s="243" t="s">
        <v>157</v>
      </c>
      <c r="E246" s="254" t="s">
        <v>1</v>
      </c>
      <c r="F246" s="255" t="s">
        <v>321</v>
      </c>
      <c r="G246" s="253"/>
      <c r="H246" s="256">
        <v>443.27999999999997</v>
      </c>
      <c r="I246" s="257"/>
      <c r="J246" s="253"/>
      <c r="K246" s="253"/>
      <c r="L246" s="258"/>
      <c r="M246" s="259"/>
      <c r="N246" s="260"/>
      <c r="O246" s="260"/>
      <c r="P246" s="260"/>
      <c r="Q246" s="260"/>
      <c r="R246" s="260"/>
      <c r="S246" s="260"/>
      <c r="T246" s="261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2" t="s">
        <v>157</v>
      </c>
      <c r="AU246" s="262" t="s">
        <v>92</v>
      </c>
      <c r="AV246" s="14" t="s">
        <v>92</v>
      </c>
      <c r="AW246" s="14" t="s">
        <v>36</v>
      </c>
      <c r="AX246" s="14" t="s">
        <v>83</v>
      </c>
      <c r="AY246" s="262" t="s">
        <v>147</v>
      </c>
    </row>
    <row r="247" s="15" customFormat="1">
      <c r="A247" s="15"/>
      <c r="B247" s="263"/>
      <c r="C247" s="264"/>
      <c r="D247" s="243" t="s">
        <v>157</v>
      </c>
      <c r="E247" s="265" t="s">
        <v>1</v>
      </c>
      <c r="F247" s="266" t="s">
        <v>161</v>
      </c>
      <c r="G247" s="264"/>
      <c r="H247" s="267">
        <v>443.27999999999997</v>
      </c>
      <c r="I247" s="268"/>
      <c r="J247" s="264"/>
      <c r="K247" s="264"/>
      <c r="L247" s="269"/>
      <c r="M247" s="270"/>
      <c r="N247" s="271"/>
      <c r="O247" s="271"/>
      <c r="P247" s="271"/>
      <c r="Q247" s="271"/>
      <c r="R247" s="271"/>
      <c r="S247" s="271"/>
      <c r="T247" s="272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73" t="s">
        <v>157</v>
      </c>
      <c r="AU247" s="273" t="s">
        <v>92</v>
      </c>
      <c r="AV247" s="15" t="s">
        <v>155</v>
      </c>
      <c r="AW247" s="15" t="s">
        <v>36</v>
      </c>
      <c r="AX247" s="15" t="s">
        <v>90</v>
      </c>
      <c r="AY247" s="273" t="s">
        <v>147</v>
      </c>
    </row>
    <row r="248" s="2" customFormat="1" ht="24.15" customHeight="1">
      <c r="A248" s="39"/>
      <c r="B248" s="40"/>
      <c r="C248" s="228" t="s">
        <v>322</v>
      </c>
      <c r="D248" s="228" t="s">
        <v>150</v>
      </c>
      <c r="E248" s="229" t="s">
        <v>323</v>
      </c>
      <c r="F248" s="230" t="s">
        <v>324</v>
      </c>
      <c r="G248" s="231" t="s">
        <v>293</v>
      </c>
      <c r="H248" s="232">
        <v>26</v>
      </c>
      <c r="I248" s="233"/>
      <c r="J248" s="234">
        <f>ROUND(I248*H248,2)</f>
        <v>0</v>
      </c>
      <c r="K248" s="230" t="s">
        <v>154</v>
      </c>
      <c r="L248" s="45"/>
      <c r="M248" s="235" t="s">
        <v>1</v>
      </c>
      <c r="N248" s="236" t="s">
        <v>48</v>
      </c>
      <c r="O248" s="92"/>
      <c r="P248" s="237">
        <f>O248*H248</f>
        <v>0</v>
      </c>
      <c r="Q248" s="237">
        <v>0</v>
      </c>
      <c r="R248" s="237">
        <f>Q248*H248</f>
        <v>0</v>
      </c>
      <c r="S248" s="237">
        <v>0.0023</v>
      </c>
      <c r="T248" s="238">
        <f>S248*H248</f>
        <v>0.059799999999999999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9" t="s">
        <v>238</v>
      </c>
      <c r="AT248" s="239" t="s">
        <v>150</v>
      </c>
      <c r="AU248" s="239" t="s">
        <v>92</v>
      </c>
      <c r="AY248" s="18" t="s">
        <v>147</v>
      </c>
      <c r="BE248" s="240">
        <f>IF(N248="základní",J248,0)</f>
        <v>0</v>
      </c>
      <c r="BF248" s="240">
        <f>IF(N248="snížená",J248,0)</f>
        <v>0</v>
      </c>
      <c r="BG248" s="240">
        <f>IF(N248="zákl. přenesená",J248,0)</f>
        <v>0</v>
      </c>
      <c r="BH248" s="240">
        <f>IF(N248="sníž. přenesená",J248,0)</f>
        <v>0</v>
      </c>
      <c r="BI248" s="240">
        <f>IF(N248="nulová",J248,0)</f>
        <v>0</v>
      </c>
      <c r="BJ248" s="18" t="s">
        <v>90</v>
      </c>
      <c r="BK248" s="240">
        <f>ROUND(I248*H248,2)</f>
        <v>0</v>
      </c>
      <c r="BL248" s="18" t="s">
        <v>238</v>
      </c>
      <c r="BM248" s="239" t="s">
        <v>325</v>
      </c>
    </row>
    <row r="249" s="13" customFormat="1">
      <c r="A249" s="13"/>
      <c r="B249" s="241"/>
      <c r="C249" s="242"/>
      <c r="D249" s="243" t="s">
        <v>157</v>
      </c>
      <c r="E249" s="244" t="s">
        <v>1</v>
      </c>
      <c r="F249" s="245" t="s">
        <v>326</v>
      </c>
      <c r="G249" s="242"/>
      <c r="H249" s="244" t="s">
        <v>1</v>
      </c>
      <c r="I249" s="246"/>
      <c r="J249" s="242"/>
      <c r="K249" s="242"/>
      <c r="L249" s="247"/>
      <c r="M249" s="248"/>
      <c r="N249" s="249"/>
      <c r="O249" s="249"/>
      <c r="P249" s="249"/>
      <c r="Q249" s="249"/>
      <c r="R249" s="249"/>
      <c r="S249" s="249"/>
      <c r="T249" s="25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1" t="s">
        <v>157</v>
      </c>
      <c r="AU249" s="251" t="s">
        <v>92</v>
      </c>
      <c r="AV249" s="13" t="s">
        <v>90</v>
      </c>
      <c r="AW249" s="13" t="s">
        <v>36</v>
      </c>
      <c r="AX249" s="13" t="s">
        <v>83</v>
      </c>
      <c r="AY249" s="251" t="s">
        <v>147</v>
      </c>
    </row>
    <row r="250" s="13" customFormat="1">
      <c r="A250" s="13"/>
      <c r="B250" s="241"/>
      <c r="C250" s="242"/>
      <c r="D250" s="243" t="s">
        <v>157</v>
      </c>
      <c r="E250" s="244" t="s">
        <v>1</v>
      </c>
      <c r="F250" s="245" t="s">
        <v>327</v>
      </c>
      <c r="G250" s="242"/>
      <c r="H250" s="244" t="s">
        <v>1</v>
      </c>
      <c r="I250" s="246"/>
      <c r="J250" s="242"/>
      <c r="K250" s="242"/>
      <c r="L250" s="247"/>
      <c r="M250" s="248"/>
      <c r="N250" s="249"/>
      <c r="O250" s="249"/>
      <c r="P250" s="249"/>
      <c r="Q250" s="249"/>
      <c r="R250" s="249"/>
      <c r="S250" s="249"/>
      <c r="T250" s="25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1" t="s">
        <v>157</v>
      </c>
      <c r="AU250" s="251" t="s">
        <v>92</v>
      </c>
      <c r="AV250" s="13" t="s">
        <v>90</v>
      </c>
      <c r="AW250" s="13" t="s">
        <v>36</v>
      </c>
      <c r="AX250" s="13" t="s">
        <v>83</v>
      </c>
      <c r="AY250" s="251" t="s">
        <v>147</v>
      </c>
    </row>
    <row r="251" s="14" customFormat="1">
      <c r="A251" s="14"/>
      <c r="B251" s="252"/>
      <c r="C251" s="253"/>
      <c r="D251" s="243" t="s">
        <v>157</v>
      </c>
      <c r="E251" s="254" t="s">
        <v>1</v>
      </c>
      <c r="F251" s="255" t="s">
        <v>328</v>
      </c>
      <c r="G251" s="253"/>
      <c r="H251" s="256">
        <v>26</v>
      </c>
      <c r="I251" s="257"/>
      <c r="J251" s="253"/>
      <c r="K251" s="253"/>
      <c r="L251" s="258"/>
      <c r="M251" s="259"/>
      <c r="N251" s="260"/>
      <c r="O251" s="260"/>
      <c r="P251" s="260"/>
      <c r="Q251" s="260"/>
      <c r="R251" s="260"/>
      <c r="S251" s="260"/>
      <c r="T251" s="261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62" t="s">
        <v>157</v>
      </c>
      <c r="AU251" s="262" t="s">
        <v>92</v>
      </c>
      <c r="AV251" s="14" t="s">
        <v>92</v>
      </c>
      <c r="AW251" s="14" t="s">
        <v>36</v>
      </c>
      <c r="AX251" s="14" t="s">
        <v>83</v>
      </c>
      <c r="AY251" s="262" t="s">
        <v>147</v>
      </c>
    </row>
    <row r="252" s="15" customFormat="1">
      <c r="A252" s="15"/>
      <c r="B252" s="263"/>
      <c r="C252" s="264"/>
      <c r="D252" s="243" t="s">
        <v>157</v>
      </c>
      <c r="E252" s="265" t="s">
        <v>1</v>
      </c>
      <c r="F252" s="266" t="s">
        <v>161</v>
      </c>
      <c r="G252" s="264"/>
      <c r="H252" s="267">
        <v>26</v>
      </c>
      <c r="I252" s="268"/>
      <c r="J252" s="264"/>
      <c r="K252" s="264"/>
      <c r="L252" s="269"/>
      <c r="M252" s="270"/>
      <c r="N252" s="271"/>
      <c r="O252" s="271"/>
      <c r="P252" s="271"/>
      <c r="Q252" s="271"/>
      <c r="R252" s="271"/>
      <c r="S252" s="271"/>
      <c r="T252" s="272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73" t="s">
        <v>157</v>
      </c>
      <c r="AU252" s="273" t="s">
        <v>92</v>
      </c>
      <c r="AV252" s="15" t="s">
        <v>155</v>
      </c>
      <c r="AW252" s="15" t="s">
        <v>36</v>
      </c>
      <c r="AX252" s="15" t="s">
        <v>90</v>
      </c>
      <c r="AY252" s="273" t="s">
        <v>147</v>
      </c>
    </row>
    <row r="253" s="2" customFormat="1" ht="16.5" customHeight="1">
      <c r="A253" s="39"/>
      <c r="B253" s="40"/>
      <c r="C253" s="228" t="s">
        <v>329</v>
      </c>
      <c r="D253" s="228" t="s">
        <v>150</v>
      </c>
      <c r="E253" s="229" t="s">
        <v>330</v>
      </c>
      <c r="F253" s="230" t="s">
        <v>331</v>
      </c>
      <c r="G253" s="231" t="s">
        <v>293</v>
      </c>
      <c r="H253" s="232">
        <v>26</v>
      </c>
      <c r="I253" s="233"/>
      <c r="J253" s="234">
        <f>ROUND(I253*H253,2)</f>
        <v>0</v>
      </c>
      <c r="K253" s="230" t="s">
        <v>154</v>
      </c>
      <c r="L253" s="45"/>
      <c r="M253" s="235" t="s">
        <v>1</v>
      </c>
      <c r="N253" s="236" t="s">
        <v>48</v>
      </c>
      <c r="O253" s="92"/>
      <c r="P253" s="237">
        <f>O253*H253</f>
        <v>0</v>
      </c>
      <c r="Q253" s="237">
        <v>0</v>
      </c>
      <c r="R253" s="237">
        <f>Q253*H253</f>
        <v>0</v>
      </c>
      <c r="S253" s="237">
        <v>0.00029999999999999997</v>
      </c>
      <c r="T253" s="238">
        <f>S253*H253</f>
        <v>0.0077999999999999996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9" t="s">
        <v>238</v>
      </c>
      <c r="AT253" s="239" t="s">
        <v>150</v>
      </c>
      <c r="AU253" s="239" t="s">
        <v>92</v>
      </c>
      <c r="AY253" s="18" t="s">
        <v>147</v>
      </c>
      <c r="BE253" s="240">
        <f>IF(N253="základní",J253,0)</f>
        <v>0</v>
      </c>
      <c r="BF253" s="240">
        <f>IF(N253="snížená",J253,0)</f>
        <v>0</v>
      </c>
      <c r="BG253" s="240">
        <f>IF(N253="zákl. přenesená",J253,0)</f>
        <v>0</v>
      </c>
      <c r="BH253" s="240">
        <f>IF(N253="sníž. přenesená",J253,0)</f>
        <v>0</v>
      </c>
      <c r="BI253" s="240">
        <f>IF(N253="nulová",J253,0)</f>
        <v>0</v>
      </c>
      <c r="BJ253" s="18" t="s">
        <v>90</v>
      </c>
      <c r="BK253" s="240">
        <f>ROUND(I253*H253,2)</f>
        <v>0</v>
      </c>
      <c r="BL253" s="18" t="s">
        <v>238</v>
      </c>
      <c r="BM253" s="239" t="s">
        <v>332</v>
      </c>
    </row>
    <row r="254" s="12" customFormat="1" ht="22.8" customHeight="1">
      <c r="A254" s="12"/>
      <c r="B254" s="213"/>
      <c r="C254" s="214"/>
      <c r="D254" s="215" t="s">
        <v>82</v>
      </c>
      <c r="E254" s="226" t="s">
        <v>333</v>
      </c>
      <c r="F254" s="226" t="s">
        <v>334</v>
      </c>
      <c r="G254" s="214"/>
      <c r="H254" s="214"/>
      <c r="I254" s="217"/>
      <c r="J254" s="227">
        <f>BK254</f>
        <v>0</v>
      </c>
      <c r="K254" s="214"/>
      <c r="L254" s="218"/>
      <c r="M254" s="219"/>
      <c r="N254" s="220"/>
      <c r="O254" s="220"/>
      <c r="P254" s="221">
        <f>SUM(P255:P259)</f>
        <v>0</v>
      </c>
      <c r="Q254" s="220"/>
      <c r="R254" s="221">
        <f>SUM(R255:R259)</f>
        <v>0</v>
      </c>
      <c r="S254" s="220"/>
      <c r="T254" s="222">
        <f>SUM(T255:T259)</f>
        <v>1.3863839999999998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23" t="s">
        <v>92</v>
      </c>
      <c r="AT254" s="224" t="s">
        <v>82</v>
      </c>
      <c r="AU254" s="224" t="s">
        <v>90</v>
      </c>
      <c r="AY254" s="223" t="s">
        <v>147</v>
      </c>
      <c r="BK254" s="225">
        <f>SUM(BK255:BK259)</f>
        <v>0</v>
      </c>
    </row>
    <row r="255" s="2" customFormat="1" ht="24.15" customHeight="1">
      <c r="A255" s="39"/>
      <c r="B255" s="40"/>
      <c r="C255" s="228" t="s">
        <v>335</v>
      </c>
      <c r="D255" s="228" t="s">
        <v>150</v>
      </c>
      <c r="E255" s="229" t="s">
        <v>336</v>
      </c>
      <c r="F255" s="230" t="s">
        <v>337</v>
      </c>
      <c r="G255" s="231" t="s">
        <v>153</v>
      </c>
      <c r="H255" s="232">
        <v>50.969999999999999</v>
      </c>
      <c r="I255" s="233"/>
      <c r="J255" s="234">
        <f>ROUND(I255*H255,2)</f>
        <v>0</v>
      </c>
      <c r="K255" s="230" t="s">
        <v>154</v>
      </c>
      <c r="L255" s="45"/>
      <c r="M255" s="235" t="s">
        <v>1</v>
      </c>
      <c r="N255" s="236" t="s">
        <v>48</v>
      </c>
      <c r="O255" s="92"/>
      <c r="P255" s="237">
        <f>O255*H255</f>
        <v>0</v>
      </c>
      <c r="Q255" s="237">
        <v>0</v>
      </c>
      <c r="R255" s="237">
        <f>Q255*H255</f>
        <v>0</v>
      </c>
      <c r="S255" s="237">
        <v>0.027199999999999998</v>
      </c>
      <c r="T255" s="238">
        <f>S255*H255</f>
        <v>1.3863839999999998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9" t="s">
        <v>238</v>
      </c>
      <c r="AT255" s="239" t="s">
        <v>150</v>
      </c>
      <c r="AU255" s="239" t="s">
        <v>92</v>
      </c>
      <c r="AY255" s="18" t="s">
        <v>147</v>
      </c>
      <c r="BE255" s="240">
        <f>IF(N255="základní",J255,0)</f>
        <v>0</v>
      </c>
      <c r="BF255" s="240">
        <f>IF(N255="snížená",J255,0)</f>
        <v>0</v>
      </c>
      <c r="BG255" s="240">
        <f>IF(N255="zákl. přenesená",J255,0)</f>
        <v>0</v>
      </c>
      <c r="BH255" s="240">
        <f>IF(N255="sníž. přenesená",J255,0)</f>
        <v>0</v>
      </c>
      <c r="BI255" s="240">
        <f>IF(N255="nulová",J255,0)</f>
        <v>0</v>
      </c>
      <c r="BJ255" s="18" t="s">
        <v>90</v>
      </c>
      <c r="BK255" s="240">
        <f>ROUND(I255*H255,2)</f>
        <v>0</v>
      </c>
      <c r="BL255" s="18" t="s">
        <v>238</v>
      </c>
      <c r="BM255" s="239" t="s">
        <v>338</v>
      </c>
    </row>
    <row r="256" s="13" customFormat="1">
      <c r="A256" s="13"/>
      <c r="B256" s="241"/>
      <c r="C256" s="242"/>
      <c r="D256" s="243" t="s">
        <v>157</v>
      </c>
      <c r="E256" s="244" t="s">
        <v>1</v>
      </c>
      <c r="F256" s="245" t="s">
        <v>339</v>
      </c>
      <c r="G256" s="242"/>
      <c r="H256" s="244" t="s">
        <v>1</v>
      </c>
      <c r="I256" s="246"/>
      <c r="J256" s="242"/>
      <c r="K256" s="242"/>
      <c r="L256" s="247"/>
      <c r="M256" s="248"/>
      <c r="N256" s="249"/>
      <c r="O256" s="249"/>
      <c r="P256" s="249"/>
      <c r="Q256" s="249"/>
      <c r="R256" s="249"/>
      <c r="S256" s="249"/>
      <c r="T256" s="250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1" t="s">
        <v>157</v>
      </c>
      <c r="AU256" s="251" t="s">
        <v>92</v>
      </c>
      <c r="AV256" s="13" t="s">
        <v>90</v>
      </c>
      <c r="AW256" s="13" t="s">
        <v>36</v>
      </c>
      <c r="AX256" s="13" t="s">
        <v>83</v>
      </c>
      <c r="AY256" s="251" t="s">
        <v>147</v>
      </c>
    </row>
    <row r="257" s="13" customFormat="1">
      <c r="A257" s="13"/>
      <c r="B257" s="241"/>
      <c r="C257" s="242"/>
      <c r="D257" s="243" t="s">
        <v>157</v>
      </c>
      <c r="E257" s="244" t="s">
        <v>1</v>
      </c>
      <c r="F257" s="245" t="s">
        <v>159</v>
      </c>
      <c r="G257" s="242"/>
      <c r="H257" s="244" t="s">
        <v>1</v>
      </c>
      <c r="I257" s="246"/>
      <c r="J257" s="242"/>
      <c r="K257" s="242"/>
      <c r="L257" s="247"/>
      <c r="M257" s="248"/>
      <c r="N257" s="249"/>
      <c r="O257" s="249"/>
      <c r="P257" s="249"/>
      <c r="Q257" s="249"/>
      <c r="R257" s="249"/>
      <c r="S257" s="249"/>
      <c r="T257" s="250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1" t="s">
        <v>157</v>
      </c>
      <c r="AU257" s="251" t="s">
        <v>92</v>
      </c>
      <c r="AV257" s="13" t="s">
        <v>90</v>
      </c>
      <c r="AW257" s="13" t="s">
        <v>36</v>
      </c>
      <c r="AX257" s="13" t="s">
        <v>83</v>
      </c>
      <c r="AY257" s="251" t="s">
        <v>147</v>
      </c>
    </row>
    <row r="258" s="14" customFormat="1">
      <c r="A258" s="14"/>
      <c r="B258" s="252"/>
      <c r="C258" s="253"/>
      <c r="D258" s="243" t="s">
        <v>157</v>
      </c>
      <c r="E258" s="254" t="s">
        <v>1</v>
      </c>
      <c r="F258" s="255" t="s">
        <v>340</v>
      </c>
      <c r="G258" s="253"/>
      <c r="H258" s="256">
        <v>50.969999999999999</v>
      </c>
      <c r="I258" s="257"/>
      <c r="J258" s="253"/>
      <c r="K258" s="253"/>
      <c r="L258" s="258"/>
      <c r="M258" s="259"/>
      <c r="N258" s="260"/>
      <c r="O258" s="260"/>
      <c r="P258" s="260"/>
      <c r="Q258" s="260"/>
      <c r="R258" s="260"/>
      <c r="S258" s="260"/>
      <c r="T258" s="261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2" t="s">
        <v>157</v>
      </c>
      <c r="AU258" s="262" t="s">
        <v>92</v>
      </c>
      <c r="AV258" s="14" t="s">
        <v>92</v>
      </c>
      <c r="AW258" s="14" t="s">
        <v>36</v>
      </c>
      <c r="AX258" s="14" t="s">
        <v>83</v>
      </c>
      <c r="AY258" s="262" t="s">
        <v>147</v>
      </c>
    </row>
    <row r="259" s="15" customFormat="1">
      <c r="A259" s="15"/>
      <c r="B259" s="263"/>
      <c r="C259" s="264"/>
      <c r="D259" s="243" t="s">
        <v>157</v>
      </c>
      <c r="E259" s="265" t="s">
        <v>1</v>
      </c>
      <c r="F259" s="266" t="s">
        <v>161</v>
      </c>
      <c r="G259" s="264"/>
      <c r="H259" s="267">
        <v>50.969999999999999</v>
      </c>
      <c r="I259" s="268"/>
      <c r="J259" s="264"/>
      <c r="K259" s="264"/>
      <c r="L259" s="269"/>
      <c r="M259" s="270"/>
      <c r="N259" s="271"/>
      <c r="O259" s="271"/>
      <c r="P259" s="271"/>
      <c r="Q259" s="271"/>
      <c r="R259" s="271"/>
      <c r="S259" s="271"/>
      <c r="T259" s="272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73" t="s">
        <v>157</v>
      </c>
      <c r="AU259" s="273" t="s">
        <v>92</v>
      </c>
      <c r="AV259" s="15" t="s">
        <v>155</v>
      </c>
      <c r="AW259" s="15" t="s">
        <v>36</v>
      </c>
      <c r="AX259" s="15" t="s">
        <v>90</v>
      </c>
      <c r="AY259" s="273" t="s">
        <v>147</v>
      </c>
    </row>
    <row r="260" s="12" customFormat="1" ht="22.8" customHeight="1">
      <c r="A260" s="12"/>
      <c r="B260" s="213"/>
      <c r="C260" s="214"/>
      <c r="D260" s="215" t="s">
        <v>82</v>
      </c>
      <c r="E260" s="226" t="s">
        <v>341</v>
      </c>
      <c r="F260" s="226" t="s">
        <v>342</v>
      </c>
      <c r="G260" s="214"/>
      <c r="H260" s="214"/>
      <c r="I260" s="217"/>
      <c r="J260" s="227">
        <f>BK260</f>
        <v>0</v>
      </c>
      <c r="K260" s="214"/>
      <c r="L260" s="218"/>
      <c r="M260" s="219"/>
      <c r="N260" s="220"/>
      <c r="O260" s="220"/>
      <c r="P260" s="221">
        <f>SUM(P261:P265)</f>
        <v>0</v>
      </c>
      <c r="Q260" s="220"/>
      <c r="R260" s="221">
        <f>SUM(R261:R265)</f>
        <v>0</v>
      </c>
      <c r="S260" s="220"/>
      <c r="T260" s="222">
        <f>SUM(T261:T265)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23" t="s">
        <v>92</v>
      </c>
      <c r="AT260" s="224" t="s">
        <v>82</v>
      </c>
      <c r="AU260" s="224" t="s">
        <v>90</v>
      </c>
      <c r="AY260" s="223" t="s">
        <v>147</v>
      </c>
      <c r="BK260" s="225">
        <f>SUM(BK261:BK265)</f>
        <v>0</v>
      </c>
    </row>
    <row r="261" s="2" customFormat="1" ht="16.5" customHeight="1">
      <c r="A261" s="39"/>
      <c r="B261" s="40"/>
      <c r="C261" s="228" t="s">
        <v>343</v>
      </c>
      <c r="D261" s="228" t="s">
        <v>150</v>
      </c>
      <c r="E261" s="229" t="s">
        <v>344</v>
      </c>
      <c r="F261" s="230" t="s">
        <v>345</v>
      </c>
      <c r="G261" s="231" t="s">
        <v>153</v>
      </c>
      <c r="H261" s="232">
        <v>34.840000000000003</v>
      </c>
      <c r="I261" s="233"/>
      <c r="J261" s="234">
        <f>ROUND(I261*H261,2)</f>
        <v>0</v>
      </c>
      <c r="K261" s="230" t="s">
        <v>154</v>
      </c>
      <c r="L261" s="45"/>
      <c r="M261" s="235" t="s">
        <v>1</v>
      </c>
      <c r="N261" s="236" t="s">
        <v>48</v>
      </c>
      <c r="O261" s="92"/>
      <c r="P261" s="237">
        <f>O261*H261</f>
        <v>0</v>
      </c>
      <c r="Q261" s="237">
        <v>0</v>
      </c>
      <c r="R261" s="237">
        <f>Q261*H261</f>
        <v>0</v>
      </c>
      <c r="S261" s="237">
        <v>0</v>
      </c>
      <c r="T261" s="238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9" t="s">
        <v>238</v>
      </c>
      <c r="AT261" s="239" t="s">
        <v>150</v>
      </c>
      <c r="AU261" s="239" t="s">
        <v>92</v>
      </c>
      <c r="AY261" s="18" t="s">
        <v>147</v>
      </c>
      <c r="BE261" s="240">
        <f>IF(N261="základní",J261,0)</f>
        <v>0</v>
      </c>
      <c r="BF261" s="240">
        <f>IF(N261="snížená",J261,0)</f>
        <v>0</v>
      </c>
      <c r="BG261" s="240">
        <f>IF(N261="zákl. přenesená",J261,0)</f>
        <v>0</v>
      </c>
      <c r="BH261" s="240">
        <f>IF(N261="sníž. přenesená",J261,0)</f>
        <v>0</v>
      </c>
      <c r="BI261" s="240">
        <f>IF(N261="nulová",J261,0)</f>
        <v>0</v>
      </c>
      <c r="BJ261" s="18" t="s">
        <v>90</v>
      </c>
      <c r="BK261" s="240">
        <f>ROUND(I261*H261,2)</f>
        <v>0</v>
      </c>
      <c r="BL261" s="18" t="s">
        <v>238</v>
      </c>
      <c r="BM261" s="239" t="s">
        <v>346</v>
      </c>
    </row>
    <row r="262" s="13" customFormat="1">
      <c r="A262" s="13"/>
      <c r="B262" s="241"/>
      <c r="C262" s="242"/>
      <c r="D262" s="243" t="s">
        <v>157</v>
      </c>
      <c r="E262" s="244" t="s">
        <v>1</v>
      </c>
      <c r="F262" s="245" t="s">
        <v>347</v>
      </c>
      <c r="G262" s="242"/>
      <c r="H262" s="244" t="s">
        <v>1</v>
      </c>
      <c r="I262" s="246"/>
      <c r="J262" s="242"/>
      <c r="K262" s="242"/>
      <c r="L262" s="247"/>
      <c r="M262" s="248"/>
      <c r="N262" s="249"/>
      <c r="O262" s="249"/>
      <c r="P262" s="249"/>
      <c r="Q262" s="249"/>
      <c r="R262" s="249"/>
      <c r="S262" s="249"/>
      <c r="T262" s="25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1" t="s">
        <v>157</v>
      </c>
      <c r="AU262" s="251" t="s">
        <v>92</v>
      </c>
      <c r="AV262" s="13" t="s">
        <v>90</v>
      </c>
      <c r="AW262" s="13" t="s">
        <v>36</v>
      </c>
      <c r="AX262" s="13" t="s">
        <v>83</v>
      </c>
      <c r="AY262" s="251" t="s">
        <v>147</v>
      </c>
    </row>
    <row r="263" s="13" customFormat="1">
      <c r="A263" s="13"/>
      <c r="B263" s="241"/>
      <c r="C263" s="242"/>
      <c r="D263" s="243" t="s">
        <v>157</v>
      </c>
      <c r="E263" s="244" t="s">
        <v>1</v>
      </c>
      <c r="F263" s="245" t="s">
        <v>159</v>
      </c>
      <c r="G263" s="242"/>
      <c r="H263" s="244" t="s">
        <v>1</v>
      </c>
      <c r="I263" s="246"/>
      <c r="J263" s="242"/>
      <c r="K263" s="242"/>
      <c r="L263" s="247"/>
      <c r="M263" s="248"/>
      <c r="N263" s="249"/>
      <c r="O263" s="249"/>
      <c r="P263" s="249"/>
      <c r="Q263" s="249"/>
      <c r="R263" s="249"/>
      <c r="S263" s="249"/>
      <c r="T263" s="250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1" t="s">
        <v>157</v>
      </c>
      <c r="AU263" s="251" t="s">
        <v>92</v>
      </c>
      <c r="AV263" s="13" t="s">
        <v>90</v>
      </c>
      <c r="AW263" s="13" t="s">
        <v>36</v>
      </c>
      <c r="AX263" s="13" t="s">
        <v>83</v>
      </c>
      <c r="AY263" s="251" t="s">
        <v>147</v>
      </c>
    </row>
    <row r="264" s="14" customFormat="1">
      <c r="A264" s="14"/>
      <c r="B264" s="252"/>
      <c r="C264" s="253"/>
      <c r="D264" s="243" t="s">
        <v>157</v>
      </c>
      <c r="E264" s="254" t="s">
        <v>1</v>
      </c>
      <c r="F264" s="255" t="s">
        <v>348</v>
      </c>
      <c r="G264" s="253"/>
      <c r="H264" s="256">
        <v>34.840000000000003</v>
      </c>
      <c r="I264" s="257"/>
      <c r="J264" s="253"/>
      <c r="K264" s="253"/>
      <c r="L264" s="258"/>
      <c r="M264" s="259"/>
      <c r="N264" s="260"/>
      <c r="O264" s="260"/>
      <c r="P264" s="260"/>
      <c r="Q264" s="260"/>
      <c r="R264" s="260"/>
      <c r="S264" s="260"/>
      <c r="T264" s="261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62" t="s">
        <v>157</v>
      </c>
      <c r="AU264" s="262" t="s">
        <v>92</v>
      </c>
      <c r="AV264" s="14" t="s">
        <v>92</v>
      </c>
      <c r="AW264" s="14" t="s">
        <v>36</v>
      </c>
      <c r="AX264" s="14" t="s">
        <v>83</v>
      </c>
      <c r="AY264" s="262" t="s">
        <v>147</v>
      </c>
    </row>
    <row r="265" s="15" customFormat="1">
      <c r="A265" s="15"/>
      <c r="B265" s="263"/>
      <c r="C265" s="264"/>
      <c r="D265" s="243" t="s">
        <v>157</v>
      </c>
      <c r="E265" s="265" t="s">
        <v>1</v>
      </c>
      <c r="F265" s="266" t="s">
        <v>161</v>
      </c>
      <c r="G265" s="264"/>
      <c r="H265" s="267">
        <v>34.840000000000003</v>
      </c>
      <c r="I265" s="268"/>
      <c r="J265" s="264"/>
      <c r="K265" s="264"/>
      <c r="L265" s="269"/>
      <c r="M265" s="270"/>
      <c r="N265" s="271"/>
      <c r="O265" s="271"/>
      <c r="P265" s="271"/>
      <c r="Q265" s="271"/>
      <c r="R265" s="271"/>
      <c r="S265" s="271"/>
      <c r="T265" s="272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73" t="s">
        <v>157</v>
      </c>
      <c r="AU265" s="273" t="s">
        <v>92</v>
      </c>
      <c r="AV265" s="15" t="s">
        <v>155</v>
      </c>
      <c r="AW265" s="15" t="s">
        <v>36</v>
      </c>
      <c r="AX265" s="15" t="s">
        <v>90</v>
      </c>
      <c r="AY265" s="273" t="s">
        <v>147</v>
      </c>
    </row>
    <row r="266" s="12" customFormat="1" ht="22.8" customHeight="1">
      <c r="A266" s="12"/>
      <c r="B266" s="213"/>
      <c r="C266" s="214"/>
      <c r="D266" s="215" t="s">
        <v>82</v>
      </c>
      <c r="E266" s="226" t="s">
        <v>349</v>
      </c>
      <c r="F266" s="226" t="s">
        <v>350</v>
      </c>
      <c r="G266" s="214"/>
      <c r="H266" s="214"/>
      <c r="I266" s="217"/>
      <c r="J266" s="227">
        <f>BK266</f>
        <v>0</v>
      </c>
      <c r="K266" s="214"/>
      <c r="L266" s="218"/>
      <c r="M266" s="219"/>
      <c r="N266" s="220"/>
      <c r="O266" s="220"/>
      <c r="P266" s="221">
        <f>SUM(P267:P276)</f>
        <v>0</v>
      </c>
      <c r="Q266" s="220"/>
      <c r="R266" s="221">
        <f>SUM(R267:R276)</f>
        <v>0.83438599999999996</v>
      </c>
      <c r="S266" s="220"/>
      <c r="T266" s="222">
        <f>SUM(T267:T276)</f>
        <v>0.25865966000000001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23" t="s">
        <v>92</v>
      </c>
      <c r="AT266" s="224" t="s">
        <v>82</v>
      </c>
      <c r="AU266" s="224" t="s">
        <v>90</v>
      </c>
      <c r="AY266" s="223" t="s">
        <v>147</v>
      </c>
      <c r="BK266" s="225">
        <f>SUM(BK267:BK276)</f>
        <v>0</v>
      </c>
    </row>
    <row r="267" s="2" customFormat="1" ht="16.5" customHeight="1">
      <c r="A267" s="39"/>
      <c r="B267" s="40"/>
      <c r="C267" s="228" t="s">
        <v>351</v>
      </c>
      <c r="D267" s="228" t="s">
        <v>150</v>
      </c>
      <c r="E267" s="229" t="s">
        <v>352</v>
      </c>
      <c r="F267" s="230" t="s">
        <v>353</v>
      </c>
      <c r="G267" s="231" t="s">
        <v>153</v>
      </c>
      <c r="H267" s="232">
        <v>834.38599999999997</v>
      </c>
      <c r="I267" s="233"/>
      <c r="J267" s="234">
        <f>ROUND(I267*H267,2)</f>
        <v>0</v>
      </c>
      <c r="K267" s="230" t="s">
        <v>154</v>
      </c>
      <c r="L267" s="45"/>
      <c r="M267" s="235" t="s">
        <v>1</v>
      </c>
      <c r="N267" s="236" t="s">
        <v>48</v>
      </c>
      <c r="O267" s="92"/>
      <c r="P267" s="237">
        <f>O267*H267</f>
        <v>0</v>
      </c>
      <c r="Q267" s="237">
        <v>0.001</v>
      </c>
      <c r="R267" s="237">
        <f>Q267*H267</f>
        <v>0.83438599999999996</v>
      </c>
      <c r="S267" s="237">
        <v>0.00031</v>
      </c>
      <c r="T267" s="238">
        <f>S267*H267</f>
        <v>0.25865966000000001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9" t="s">
        <v>238</v>
      </c>
      <c r="AT267" s="239" t="s">
        <v>150</v>
      </c>
      <c r="AU267" s="239" t="s">
        <v>92</v>
      </c>
      <c r="AY267" s="18" t="s">
        <v>147</v>
      </c>
      <c r="BE267" s="240">
        <f>IF(N267="základní",J267,0)</f>
        <v>0</v>
      </c>
      <c r="BF267" s="240">
        <f>IF(N267="snížená",J267,0)</f>
        <v>0</v>
      </c>
      <c r="BG267" s="240">
        <f>IF(N267="zákl. přenesená",J267,0)</f>
        <v>0</v>
      </c>
      <c r="BH267" s="240">
        <f>IF(N267="sníž. přenesená",J267,0)</f>
        <v>0</v>
      </c>
      <c r="BI267" s="240">
        <f>IF(N267="nulová",J267,0)</f>
        <v>0</v>
      </c>
      <c r="BJ267" s="18" t="s">
        <v>90</v>
      </c>
      <c r="BK267" s="240">
        <f>ROUND(I267*H267,2)</f>
        <v>0</v>
      </c>
      <c r="BL267" s="18" t="s">
        <v>238</v>
      </c>
      <c r="BM267" s="239" t="s">
        <v>354</v>
      </c>
    </row>
    <row r="268" s="13" customFormat="1">
      <c r="A268" s="13"/>
      <c r="B268" s="241"/>
      <c r="C268" s="242"/>
      <c r="D268" s="243" t="s">
        <v>157</v>
      </c>
      <c r="E268" s="244" t="s">
        <v>1</v>
      </c>
      <c r="F268" s="245" t="s">
        <v>355</v>
      </c>
      <c r="G268" s="242"/>
      <c r="H268" s="244" t="s">
        <v>1</v>
      </c>
      <c r="I268" s="246"/>
      <c r="J268" s="242"/>
      <c r="K268" s="242"/>
      <c r="L268" s="247"/>
      <c r="M268" s="248"/>
      <c r="N268" s="249"/>
      <c r="O268" s="249"/>
      <c r="P268" s="249"/>
      <c r="Q268" s="249"/>
      <c r="R268" s="249"/>
      <c r="S268" s="249"/>
      <c r="T268" s="250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1" t="s">
        <v>157</v>
      </c>
      <c r="AU268" s="251" t="s">
        <v>92</v>
      </c>
      <c r="AV268" s="13" t="s">
        <v>90</v>
      </c>
      <c r="AW268" s="13" t="s">
        <v>36</v>
      </c>
      <c r="AX268" s="13" t="s">
        <v>83</v>
      </c>
      <c r="AY268" s="251" t="s">
        <v>147</v>
      </c>
    </row>
    <row r="269" s="13" customFormat="1">
      <c r="A269" s="13"/>
      <c r="B269" s="241"/>
      <c r="C269" s="242"/>
      <c r="D269" s="243" t="s">
        <v>157</v>
      </c>
      <c r="E269" s="244" t="s">
        <v>1</v>
      </c>
      <c r="F269" s="245" t="s">
        <v>356</v>
      </c>
      <c r="G269" s="242"/>
      <c r="H269" s="244" t="s">
        <v>1</v>
      </c>
      <c r="I269" s="246"/>
      <c r="J269" s="242"/>
      <c r="K269" s="242"/>
      <c r="L269" s="247"/>
      <c r="M269" s="248"/>
      <c r="N269" s="249"/>
      <c r="O269" s="249"/>
      <c r="P269" s="249"/>
      <c r="Q269" s="249"/>
      <c r="R269" s="249"/>
      <c r="S269" s="249"/>
      <c r="T269" s="250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1" t="s">
        <v>157</v>
      </c>
      <c r="AU269" s="251" t="s">
        <v>92</v>
      </c>
      <c r="AV269" s="13" t="s">
        <v>90</v>
      </c>
      <c r="AW269" s="13" t="s">
        <v>36</v>
      </c>
      <c r="AX269" s="13" t="s">
        <v>83</v>
      </c>
      <c r="AY269" s="251" t="s">
        <v>147</v>
      </c>
    </row>
    <row r="270" s="13" customFormat="1">
      <c r="A270" s="13"/>
      <c r="B270" s="241"/>
      <c r="C270" s="242"/>
      <c r="D270" s="243" t="s">
        <v>157</v>
      </c>
      <c r="E270" s="244" t="s">
        <v>1</v>
      </c>
      <c r="F270" s="245" t="s">
        <v>211</v>
      </c>
      <c r="G270" s="242"/>
      <c r="H270" s="244" t="s">
        <v>1</v>
      </c>
      <c r="I270" s="246"/>
      <c r="J270" s="242"/>
      <c r="K270" s="242"/>
      <c r="L270" s="247"/>
      <c r="M270" s="248"/>
      <c r="N270" s="249"/>
      <c r="O270" s="249"/>
      <c r="P270" s="249"/>
      <c r="Q270" s="249"/>
      <c r="R270" s="249"/>
      <c r="S270" s="249"/>
      <c r="T270" s="250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51" t="s">
        <v>157</v>
      </c>
      <c r="AU270" s="251" t="s">
        <v>92</v>
      </c>
      <c r="AV270" s="13" t="s">
        <v>90</v>
      </c>
      <c r="AW270" s="13" t="s">
        <v>36</v>
      </c>
      <c r="AX270" s="13" t="s">
        <v>83</v>
      </c>
      <c r="AY270" s="251" t="s">
        <v>147</v>
      </c>
    </row>
    <row r="271" s="14" customFormat="1">
      <c r="A271" s="14"/>
      <c r="B271" s="252"/>
      <c r="C271" s="253"/>
      <c r="D271" s="243" t="s">
        <v>157</v>
      </c>
      <c r="E271" s="254" t="s">
        <v>1</v>
      </c>
      <c r="F271" s="255" t="s">
        <v>212</v>
      </c>
      <c r="G271" s="253"/>
      <c r="H271" s="256">
        <v>281.19999999999999</v>
      </c>
      <c r="I271" s="257"/>
      <c r="J271" s="253"/>
      <c r="K271" s="253"/>
      <c r="L271" s="258"/>
      <c r="M271" s="259"/>
      <c r="N271" s="260"/>
      <c r="O271" s="260"/>
      <c r="P271" s="260"/>
      <c r="Q271" s="260"/>
      <c r="R271" s="260"/>
      <c r="S271" s="260"/>
      <c r="T271" s="261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62" t="s">
        <v>157</v>
      </c>
      <c r="AU271" s="262" t="s">
        <v>92</v>
      </c>
      <c r="AV271" s="14" t="s">
        <v>92</v>
      </c>
      <c r="AW271" s="14" t="s">
        <v>36</v>
      </c>
      <c r="AX271" s="14" t="s">
        <v>83</v>
      </c>
      <c r="AY271" s="262" t="s">
        <v>147</v>
      </c>
    </row>
    <row r="272" s="13" customFormat="1">
      <c r="A272" s="13"/>
      <c r="B272" s="241"/>
      <c r="C272" s="242"/>
      <c r="D272" s="243" t="s">
        <v>157</v>
      </c>
      <c r="E272" s="244" t="s">
        <v>1</v>
      </c>
      <c r="F272" s="245" t="s">
        <v>357</v>
      </c>
      <c r="G272" s="242"/>
      <c r="H272" s="244" t="s">
        <v>1</v>
      </c>
      <c r="I272" s="246"/>
      <c r="J272" s="242"/>
      <c r="K272" s="242"/>
      <c r="L272" s="247"/>
      <c r="M272" s="248"/>
      <c r="N272" s="249"/>
      <c r="O272" s="249"/>
      <c r="P272" s="249"/>
      <c r="Q272" s="249"/>
      <c r="R272" s="249"/>
      <c r="S272" s="249"/>
      <c r="T272" s="250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1" t="s">
        <v>157</v>
      </c>
      <c r="AU272" s="251" t="s">
        <v>92</v>
      </c>
      <c r="AV272" s="13" t="s">
        <v>90</v>
      </c>
      <c r="AW272" s="13" t="s">
        <v>36</v>
      </c>
      <c r="AX272" s="13" t="s">
        <v>83</v>
      </c>
      <c r="AY272" s="251" t="s">
        <v>147</v>
      </c>
    </row>
    <row r="273" s="13" customFormat="1">
      <c r="A273" s="13"/>
      <c r="B273" s="241"/>
      <c r="C273" s="242"/>
      <c r="D273" s="243" t="s">
        <v>157</v>
      </c>
      <c r="E273" s="244" t="s">
        <v>1</v>
      </c>
      <c r="F273" s="245" t="s">
        <v>159</v>
      </c>
      <c r="G273" s="242"/>
      <c r="H273" s="244" t="s">
        <v>1</v>
      </c>
      <c r="I273" s="246"/>
      <c r="J273" s="242"/>
      <c r="K273" s="242"/>
      <c r="L273" s="247"/>
      <c r="M273" s="248"/>
      <c r="N273" s="249"/>
      <c r="O273" s="249"/>
      <c r="P273" s="249"/>
      <c r="Q273" s="249"/>
      <c r="R273" s="249"/>
      <c r="S273" s="249"/>
      <c r="T273" s="250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1" t="s">
        <v>157</v>
      </c>
      <c r="AU273" s="251" t="s">
        <v>92</v>
      </c>
      <c r="AV273" s="13" t="s">
        <v>90</v>
      </c>
      <c r="AW273" s="13" t="s">
        <v>36</v>
      </c>
      <c r="AX273" s="13" t="s">
        <v>83</v>
      </c>
      <c r="AY273" s="251" t="s">
        <v>147</v>
      </c>
    </row>
    <row r="274" s="14" customFormat="1">
      <c r="A274" s="14"/>
      <c r="B274" s="252"/>
      <c r="C274" s="253"/>
      <c r="D274" s="243" t="s">
        <v>157</v>
      </c>
      <c r="E274" s="254" t="s">
        <v>1</v>
      </c>
      <c r="F274" s="255" t="s">
        <v>218</v>
      </c>
      <c r="G274" s="253"/>
      <c r="H274" s="256">
        <v>606.27200000000005</v>
      </c>
      <c r="I274" s="257"/>
      <c r="J274" s="253"/>
      <c r="K274" s="253"/>
      <c r="L274" s="258"/>
      <c r="M274" s="259"/>
      <c r="N274" s="260"/>
      <c r="O274" s="260"/>
      <c r="P274" s="260"/>
      <c r="Q274" s="260"/>
      <c r="R274" s="260"/>
      <c r="S274" s="260"/>
      <c r="T274" s="261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62" t="s">
        <v>157</v>
      </c>
      <c r="AU274" s="262" t="s">
        <v>92</v>
      </c>
      <c r="AV274" s="14" t="s">
        <v>92</v>
      </c>
      <c r="AW274" s="14" t="s">
        <v>36</v>
      </c>
      <c r="AX274" s="14" t="s">
        <v>83</v>
      </c>
      <c r="AY274" s="262" t="s">
        <v>147</v>
      </c>
    </row>
    <row r="275" s="14" customFormat="1">
      <c r="A275" s="14"/>
      <c r="B275" s="252"/>
      <c r="C275" s="253"/>
      <c r="D275" s="243" t="s">
        <v>157</v>
      </c>
      <c r="E275" s="254" t="s">
        <v>1</v>
      </c>
      <c r="F275" s="255" t="s">
        <v>219</v>
      </c>
      <c r="G275" s="253"/>
      <c r="H275" s="256">
        <v>-53.085999999999999</v>
      </c>
      <c r="I275" s="257"/>
      <c r="J275" s="253"/>
      <c r="K275" s="253"/>
      <c r="L275" s="258"/>
      <c r="M275" s="259"/>
      <c r="N275" s="260"/>
      <c r="O275" s="260"/>
      <c r="P275" s="260"/>
      <c r="Q275" s="260"/>
      <c r="R275" s="260"/>
      <c r="S275" s="260"/>
      <c r="T275" s="261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2" t="s">
        <v>157</v>
      </c>
      <c r="AU275" s="262" t="s">
        <v>92</v>
      </c>
      <c r="AV275" s="14" t="s">
        <v>92</v>
      </c>
      <c r="AW275" s="14" t="s">
        <v>36</v>
      </c>
      <c r="AX275" s="14" t="s">
        <v>83</v>
      </c>
      <c r="AY275" s="262" t="s">
        <v>147</v>
      </c>
    </row>
    <row r="276" s="15" customFormat="1">
      <c r="A276" s="15"/>
      <c r="B276" s="263"/>
      <c r="C276" s="264"/>
      <c r="D276" s="243" t="s">
        <v>157</v>
      </c>
      <c r="E276" s="265" t="s">
        <v>1</v>
      </c>
      <c r="F276" s="266" t="s">
        <v>161</v>
      </c>
      <c r="G276" s="264"/>
      <c r="H276" s="267">
        <v>834.38599999999997</v>
      </c>
      <c r="I276" s="268"/>
      <c r="J276" s="264"/>
      <c r="K276" s="264"/>
      <c r="L276" s="269"/>
      <c r="M276" s="270"/>
      <c r="N276" s="271"/>
      <c r="O276" s="271"/>
      <c r="P276" s="271"/>
      <c r="Q276" s="271"/>
      <c r="R276" s="271"/>
      <c r="S276" s="271"/>
      <c r="T276" s="272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73" t="s">
        <v>157</v>
      </c>
      <c r="AU276" s="273" t="s">
        <v>92</v>
      </c>
      <c r="AV276" s="15" t="s">
        <v>155</v>
      </c>
      <c r="AW276" s="15" t="s">
        <v>36</v>
      </c>
      <c r="AX276" s="15" t="s">
        <v>90</v>
      </c>
      <c r="AY276" s="273" t="s">
        <v>147</v>
      </c>
    </row>
    <row r="277" s="12" customFormat="1" ht="25.92" customHeight="1">
      <c r="A277" s="12"/>
      <c r="B277" s="213"/>
      <c r="C277" s="214"/>
      <c r="D277" s="215" t="s">
        <v>82</v>
      </c>
      <c r="E277" s="216" t="s">
        <v>358</v>
      </c>
      <c r="F277" s="216" t="s">
        <v>359</v>
      </c>
      <c r="G277" s="214"/>
      <c r="H277" s="214"/>
      <c r="I277" s="217"/>
      <c r="J277" s="201">
        <f>BK277</f>
        <v>0</v>
      </c>
      <c r="K277" s="214"/>
      <c r="L277" s="218"/>
      <c r="M277" s="219"/>
      <c r="N277" s="220"/>
      <c r="O277" s="220"/>
      <c r="P277" s="221">
        <f>P278</f>
        <v>0</v>
      </c>
      <c r="Q277" s="220"/>
      <c r="R277" s="221">
        <f>R278</f>
        <v>0</v>
      </c>
      <c r="S277" s="220"/>
      <c r="T277" s="222">
        <f>T278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23" t="s">
        <v>155</v>
      </c>
      <c r="AT277" s="224" t="s">
        <v>82</v>
      </c>
      <c r="AU277" s="224" t="s">
        <v>83</v>
      </c>
      <c r="AY277" s="223" t="s">
        <v>147</v>
      </c>
      <c r="BK277" s="225">
        <f>BK278</f>
        <v>0</v>
      </c>
    </row>
    <row r="278" s="2" customFormat="1" ht="21.75" customHeight="1">
      <c r="A278" s="39"/>
      <c r="B278" s="40"/>
      <c r="C278" s="228" t="s">
        <v>360</v>
      </c>
      <c r="D278" s="228" t="s">
        <v>150</v>
      </c>
      <c r="E278" s="229" t="s">
        <v>361</v>
      </c>
      <c r="F278" s="230" t="s">
        <v>362</v>
      </c>
      <c r="G278" s="231" t="s">
        <v>363</v>
      </c>
      <c r="H278" s="232">
        <v>1</v>
      </c>
      <c r="I278" s="233"/>
      <c r="J278" s="234">
        <f>ROUND(I278*H278,2)</f>
        <v>0</v>
      </c>
      <c r="K278" s="230" t="s">
        <v>1</v>
      </c>
      <c r="L278" s="45"/>
      <c r="M278" s="235" t="s">
        <v>1</v>
      </c>
      <c r="N278" s="236" t="s">
        <v>48</v>
      </c>
      <c r="O278" s="92"/>
      <c r="P278" s="237">
        <f>O278*H278</f>
        <v>0</v>
      </c>
      <c r="Q278" s="237">
        <v>0</v>
      </c>
      <c r="R278" s="237">
        <f>Q278*H278</f>
        <v>0</v>
      </c>
      <c r="S278" s="237">
        <v>0</v>
      </c>
      <c r="T278" s="238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9" t="s">
        <v>364</v>
      </c>
      <c r="AT278" s="239" t="s">
        <v>150</v>
      </c>
      <c r="AU278" s="239" t="s">
        <v>90</v>
      </c>
      <c r="AY278" s="18" t="s">
        <v>147</v>
      </c>
      <c r="BE278" s="240">
        <f>IF(N278="základní",J278,0)</f>
        <v>0</v>
      </c>
      <c r="BF278" s="240">
        <f>IF(N278="snížená",J278,0)</f>
        <v>0</v>
      </c>
      <c r="BG278" s="240">
        <f>IF(N278="zákl. přenesená",J278,0)</f>
        <v>0</v>
      </c>
      <c r="BH278" s="240">
        <f>IF(N278="sníž. přenesená",J278,0)</f>
        <v>0</v>
      </c>
      <c r="BI278" s="240">
        <f>IF(N278="nulová",J278,0)</f>
        <v>0</v>
      </c>
      <c r="BJ278" s="18" t="s">
        <v>90</v>
      </c>
      <c r="BK278" s="240">
        <f>ROUND(I278*H278,2)</f>
        <v>0</v>
      </c>
      <c r="BL278" s="18" t="s">
        <v>364</v>
      </c>
      <c r="BM278" s="239" t="s">
        <v>365</v>
      </c>
    </row>
    <row r="279" s="2" customFormat="1" ht="49.92" customHeight="1">
      <c r="A279" s="39"/>
      <c r="B279" s="40"/>
      <c r="C279" s="41"/>
      <c r="D279" s="41"/>
      <c r="E279" s="216" t="s">
        <v>366</v>
      </c>
      <c r="F279" s="216" t="s">
        <v>367</v>
      </c>
      <c r="G279" s="41"/>
      <c r="H279" s="41"/>
      <c r="I279" s="41"/>
      <c r="J279" s="201">
        <f>BK279</f>
        <v>0</v>
      </c>
      <c r="K279" s="41"/>
      <c r="L279" s="45"/>
      <c r="M279" s="274"/>
      <c r="N279" s="275"/>
      <c r="O279" s="92"/>
      <c r="P279" s="92"/>
      <c r="Q279" s="92"/>
      <c r="R279" s="92"/>
      <c r="S279" s="92"/>
      <c r="T279" s="93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82</v>
      </c>
      <c r="AU279" s="18" t="s">
        <v>83</v>
      </c>
      <c r="AY279" s="18" t="s">
        <v>368</v>
      </c>
      <c r="BK279" s="240">
        <f>SUM(BK280:BK284)</f>
        <v>0</v>
      </c>
    </row>
    <row r="280" s="2" customFormat="1" ht="16.32" customHeight="1">
      <c r="A280" s="39"/>
      <c r="B280" s="40"/>
      <c r="C280" s="276" t="s">
        <v>1</v>
      </c>
      <c r="D280" s="276" t="s">
        <v>150</v>
      </c>
      <c r="E280" s="277" t="s">
        <v>1</v>
      </c>
      <c r="F280" s="278" t="s">
        <v>1</v>
      </c>
      <c r="G280" s="279" t="s">
        <v>1</v>
      </c>
      <c r="H280" s="280"/>
      <c r="I280" s="281"/>
      <c r="J280" s="282">
        <f>BK280</f>
        <v>0</v>
      </c>
      <c r="K280" s="283"/>
      <c r="L280" s="45"/>
      <c r="M280" s="284" t="s">
        <v>1</v>
      </c>
      <c r="N280" s="285" t="s">
        <v>48</v>
      </c>
      <c r="O280" s="92"/>
      <c r="P280" s="92"/>
      <c r="Q280" s="92"/>
      <c r="R280" s="92"/>
      <c r="S280" s="92"/>
      <c r="T280" s="93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368</v>
      </c>
      <c r="AU280" s="18" t="s">
        <v>90</v>
      </c>
      <c r="AY280" s="18" t="s">
        <v>368</v>
      </c>
      <c r="BE280" s="240">
        <f>IF(N280="základní",J280,0)</f>
        <v>0</v>
      </c>
      <c r="BF280" s="240">
        <f>IF(N280="snížená",J280,0)</f>
        <v>0</v>
      </c>
      <c r="BG280" s="240">
        <f>IF(N280="zákl. přenesená",J280,0)</f>
        <v>0</v>
      </c>
      <c r="BH280" s="240">
        <f>IF(N280="sníž. přenesená",J280,0)</f>
        <v>0</v>
      </c>
      <c r="BI280" s="240">
        <f>IF(N280="nulová",J280,0)</f>
        <v>0</v>
      </c>
      <c r="BJ280" s="18" t="s">
        <v>90</v>
      </c>
      <c r="BK280" s="240">
        <f>I280*H280</f>
        <v>0</v>
      </c>
    </row>
    <row r="281" s="2" customFormat="1" ht="16.32" customHeight="1">
      <c r="A281" s="39"/>
      <c r="B281" s="40"/>
      <c r="C281" s="276" t="s">
        <v>1</v>
      </c>
      <c r="D281" s="276" t="s">
        <v>150</v>
      </c>
      <c r="E281" s="277" t="s">
        <v>1</v>
      </c>
      <c r="F281" s="278" t="s">
        <v>1</v>
      </c>
      <c r="G281" s="279" t="s">
        <v>1</v>
      </c>
      <c r="H281" s="280"/>
      <c r="I281" s="281"/>
      <c r="J281" s="282">
        <f>BK281</f>
        <v>0</v>
      </c>
      <c r="K281" s="283"/>
      <c r="L281" s="45"/>
      <c r="M281" s="284" t="s">
        <v>1</v>
      </c>
      <c r="N281" s="285" t="s">
        <v>48</v>
      </c>
      <c r="O281" s="92"/>
      <c r="P281" s="92"/>
      <c r="Q281" s="92"/>
      <c r="R281" s="92"/>
      <c r="S281" s="92"/>
      <c r="T281" s="93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368</v>
      </c>
      <c r="AU281" s="18" t="s">
        <v>90</v>
      </c>
      <c r="AY281" s="18" t="s">
        <v>368</v>
      </c>
      <c r="BE281" s="240">
        <f>IF(N281="základní",J281,0)</f>
        <v>0</v>
      </c>
      <c r="BF281" s="240">
        <f>IF(N281="snížená",J281,0)</f>
        <v>0</v>
      </c>
      <c r="BG281" s="240">
        <f>IF(N281="zákl. přenesená",J281,0)</f>
        <v>0</v>
      </c>
      <c r="BH281" s="240">
        <f>IF(N281="sníž. přenesená",J281,0)</f>
        <v>0</v>
      </c>
      <c r="BI281" s="240">
        <f>IF(N281="nulová",J281,0)</f>
        <v>0</v>
      </c>
      <c r="BJ281" s="18" t="s">
        <v>90</v>
      </c>
      <c r="BK281" s="240">
        <f>I281*H281</f>
        <v>0</v>
      </c>
    </row>
    <row r="282" s="2" customFormat="1" ht="16.32" customHeight="1">
      <c r="A282" s="39"/>
      <c r="B282" s="40"/>
      <c r="C282" s="276" t="s">
        <v>1</v>
      </c>
      <c r="D282" s="276" t="s">
        <v>150</v>
      </c>
      <c r="E282" s="277" t="s">
        <v>1</v>
      </c>
      <c r="F282" s="278" t="s">
        <v>1</v>
      </c>
      <c r="G282" s="279" t="s">
        <v>1</v>
      </c>
      <c r="H282" s="280"/>
      <c r="I282" s="281"/>
      <c r="J282" s="282">
        <f>BK282</f>
        <v>0</v>
      </c>
      <c r="K282" s="283"/>
      <c r="L282" s="45"/>
      <c r="M282" s="284" t="s">
        <v>1</v>
      </c>
      <c r="N282" s="285" t="s">
        <v>48</v>
      </c>
      <c r="O282" s="92"/>
      <c r="P282" s="92"/>
      <c r="Q282" s="92"/>
      <c r="R282" s="92"/>
      <c r="S282" s="92"/>
      <c r="T282" s="93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368</v>
      </c>
      <c r="AU282" s="18" t="s">
        <v>90</v>
      </c>
      <c r="AY282" s="18" t="s">
        <v>368</v>
      </c>
      <c r="BE282" s="240">
        <f>IF(N282="základní",J282,0)</f>
        <v>0</v>
      </c>
      <c r="BF282" s="240">
        <f>IF(N282="snížená",J282,0)</f>
        <v>0</v>
      </c>
      <c r="BG282" s="240">
        <f>IF(N282="zákl. přenesená",J282,0)</f>
        <v>0</v>
      </c>
      <c r="BH282" s="240">
        <f>IF(N282="sníž. přenesená",J282,0)</f>
        <v>0</v>
      </c>
      <c r="BI282" s="240">
        <f>IF(N282="nulová",J282,0)</f>
        <v>0</v>
      </c>
      <c r="BJ282" s="18" t="s">
        <v>90</v>
      </c>
      <c r="BK282" s="240">
        <f>I282*H282</f>
        <v>0</v>
      </c>
    </row>
    <row r="283" s="2" customFormat="1" ht="16.32" customHeight="1">
      <c r="A283" s="39"/>
      <c r="B283" s="40"/>
      <c r="C283" s="276" t="s">
        <v>1</v>
      </c>
      <c r="D283" s="276" t="s">
        <v>150</v>
      </c>
      <c r="E283" s="277" t="s">
        <v>1</v>
      </c>
      <c r="F283" s="278" t="s">
        <v>1</v>
      </c>
      <c r="G283" s="279" t="s">
        <v>1</v>
      </c>
      <c r="H283" s="280"/>
      <c r="I283" s="281"/>
      <c r="J283" s="282">
        <f>BK283</f>
        <v>0</v>
      </c>
      <c r="K283" s="283"/>
      <c r="L283" s="45"/>
      <c r="M283" s="284" t="s">
        <v>1</v>
      </c>
      <c r="N283" s="285" t="s">
        <v>48</v>
      </c>
      <c r="O283" s="92"/>
      <c r="P283" s="92"/>
      <c r="Q283" s="92"/>
      <c r="R283" s="92"/>
      <c r="S283" s="92"/>
      <c r="T283" s="93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368</v>
      </c>
      <c r="AU283" s="18" t="s">
        <v>90</v>
      </c>
      <c r="AY283" s="18" t="s">
        <v>368</v>
      </c>
      <c r="BE283" s="240">
        <f>IF(N283="základní",J283,0)</f>
        <v>0</v>
      </c>
      <c r="BF283" s="240">
        <f>IF(N283="snížená",J283,0)</f>
        <v>0</v>
      </c>
      <c r="BG283" s="240">
        <f>IF(N283="zákl. přenesená",J283,0)</f>
        <v>0</v>
      </c>
      <c r="BH283" s="240">
        <f>IF(N283="sníž. přenesená",J283,0)</f>
        <v>0</v>
      </c>
      <c r="BI283" s="240">
        <f>IF(N283="nulová",J283,0)</f>
        <v>0</v>
      </c>
      <c r="BJ283" s="18" t="s">
        <v>90</v>
      </c>
      <c r="BK283" s="240">
        <f>I283*H283</f>
        <v>0</v>
      </c>
    </row>
    <row r="284" s="2" customFormat="1" ht="16.32" customHeight="1">
      <c r="A284" s="39"/>
      <c r="B284" s="40"/>
      <c r="C284" s="276" t="s">
        <v>1</v>
      </c>
      <c r="D284" s="276" t="s">
        <v>150</v>
      </c>
      <c r="E284" s="277" t="s">
        <v>1</v>
      </c>
      <c r="F284" s="278" t="s">
        <v>1</v>
      </c>
      <c r="G284" s="279" t="s">
        <v>1</v>
      </c>
      <c r="H284" s="280"/>
      <c r="I284" s="281"/>
      <c r="J284" s="282">
        <f>BK284</f>
        <v>0</v>
      </c>
      <c r="K284" s="283"/>
      <c r="L284" s="45"/>
      <c r="M284" s="284" t="s">
        <v>1</v>
      </c>
      <c r="N284" s="285" t="s">
        <v>48</v>
      </c>
      <c r="O284" s="286"/>
      <c r="P284" s="286"/>
      <c r="Q284" s="286"/>
      <c r="R284" s="286"/>
      <c r="S284" s="286"/>
      <c r="T284" s="287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368</v>
      </c>
      <c r="AU284" s="18" t="s">
        <v>90</v>
      </c>
      <c r="AY284" s="18" t="s">
        <v>368</v>
      </c>
      <c r="BE284" s="240">
        <f>IF(N284="základní",J284,0)</f>
        <v>0</v>
      </c>
      <c r="BF284" s="240">
        <f>IF(N284="snížená",J284,0)</f>
        <v>0</v>
      </c>
      <c r="BG284" s="240">
        <f>IF(N284="zákl. přenesená",J284,0)</f>
        <v>0</v>
      </c>
      <c r="BH284" s="240">
        <f>IF(N284="sníž. přenesená",J284,0)</f>
        <v>0</v>
      </c>
      <c r="BI284" s="240">
        <f>IF(N284="nulová",J284,0)</f>
        <v>0</v>
      </c>
      <c r="BJ284" s="18" t="s">
        <v>90</v>
      </c>
      <c r="BK284" s="240">
        <f>I284*H284</f>
        <v>0</v>
      </c>
    </row>
    <row r="285" s="2" customFormat="1" ht="6.96" customHeight="1">
      <c r="A285" s="39"/>
      <c r="B285" s="67"/>
      <c r="C285" s="68"/>
      <c r="D285" s="68"/>
      <c r="E285" s="68"/>
      <c r="F285" s="68"/>
      <c r="G285" s="68"/>
      <c r="H285" s="68"/>
      <c r="I285" s="68"/>
      <c r="J285" s="68"/>
      <c r="K285" s="68"/>
      <c r="L285" s="45"/>
      <c r="M285" s="39"/>
      <c r="O285" s="39"/>
      <c r="P285" s="39"/>
      <c r="Q285" s="39"/>
      <c r="R285" s="39"/>
      <c r="S285" s="39"/>
      <c r="T285" s="39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</row>
  </sheetData>
  <sheetProtection sheet="1" autoFilter="0" formatColumns="0" formatRows="0" objects="1" scenarios="1" spinCount="100000" saltValue="uFI1+OeWkzZjmm6OFUbiSl8VQCf3wVOmYNPtbphwdgXe7+RZLkOfkmAj/pR7rAHcfgfQMKy77RhOGmJ7z2u9Xg==" hashValue="oJe2iQin6D0Gk6YbYNkJTGS1Ff4+XUWWfhDY6D+bZ70F+QPL1XwUvk315nxyk6AvB1iDyQoz/chQrJOEfr7xIA==" algorithmName="SHA-512" password="CC35"/>
  <autoFilter ref="C134:K28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3:H123"/>
    <mergeCell ref="E125:H125"/>
    <mergeCell ref="E127:H127"/>
    <mergeCell ref="L2:V2"/>
  </mergeCells>
  <dataValidations count="2">
    <dataValidation type="list" allowBlank="1" showInputMessage="1" showErrorMessage="1" error="Povoleny jsou hodnoty K, M." sqref="D280:D285">
      <formula1>"K, M"</formula1>
    </dataValidation>
    <dataValidation type="list" allowBlank="1" showInputMessage="1" showErrorMessage="1" error="Povoleny jsou hodnoty základní, snížená, zákl. přenesená, sníž. přenesená, nulová." sqref="N280:N285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  <c r="AZ2" s="288" t="s">
        <v>369</v>
      </c>
      <c r="BA2" s="288" t="s">
        <v>1</v>
      </c>
      <c r="BB2" s="288" t="s">
        <v>1</v>
      </c>
      <c r="BC2" s="288" t="s">
        <v>370</v>
      </c>
      <c r="BD2" s="288" t="s">
        <v>92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92</v>
      </c>
      <c r="AZ3" s="288" t="s">
        <v>371</v>
      </c>
      <c r="BA3" s="288" t="s">
        <v>1</v>
      </c>
      <c r="BB3" s="288" t="s">
        <v>1</v>
      </c>
      <c r="BC3" s="288" t="s">
        <v>372</v>
      </c>
      <c r="BD3" s="288" t="s">
        <v>92</v>
      </c>
    </row>
    <row r="4" s="1" customFormat="1" ht="24.96" customHeight="1">
      <c r="B4" s="21"/>
      <c r="D4" s="149" t="s">
        <v>107</v>
      </c>
      <c r="L4" s="21"/>
      <c r="M4" s="150" t="s">
        <v>10</v>
      </c>
      <c r="AT4" s="18" t="s">
        <v>4</v>
      </c>
      <c r="AZ4" s="288" t="s">
        <v>373</v>
      </c>
      <c r="BA4" s="288" t="s">
        <v>374</v>
      </c>
      <c r="BB4" s="288" t="s">
        <v>153</v>
      </c>
      <c r="BC4" s="288" t="s">
        <v>375</v>
      </c>
      <c r="BD4" s="288" t="s">
        <v>92</v>
      </c>
    </row>
    <row r="5" s="1" customFormat="1" ht="6.96" customHeight="1">
      <c r="B5" s="21"/>
      <c r="L5" s="21"/>
      <c r="AZ5" s="288" t="s">
        <v>376</v>
      </c>
      <c r="BA5" s="288" t="s">
        <v>1</v>
      </c>
      <c r="BB5" s="288" t="s">
        <v>1</v>
      </c>
      <c r="BC5" s="288" t="s">
        <v>377</v>
      </c>
      <c r="BD5" s="288" t="s">
        <v>92</v>
      </c>
    </row>
    <row r="6" s="1" customFormat="1" ht="12" customHeight="1">
      <c r="B6" s="21"/>
      <c r="D6" s="151" t="s">
        <v>16</v>
      </c>
      <c r="L6" s="21"/>
      <c r="AZ6" s="288" t="s">
        <v>378</v>
      </c>
      <c r="BA6" s="288" t="s">
        <v>1</v>
      </c>
      <c r="BB6" s="288" t="s">
        <v>1</v>
      </c>
      <c r="BC6" s="288" t="s">
        <v>379</v>
      </c>
      <c r="BD6" s="288" t="s">
        <v>92</v>
      </c>
    </row>
    <row r="7" s="1" customFormat="1" ht="16.5" customHeight="1">
      <c r="B7" s="21"/>
      <c r="E7" s="152" t="str">
        <f>'Rekapitulace stavby'!K6</f>
        <v>Škola Elpis Brno - cvičný byt pro vzdělávání</v>
      </c>
      <c r="F7" s="151"/>
      <c r="G7" s="151"/>
      <c r="H7" s="151"/>
      <c r="L7" s="21"/>
      <c r="AZ7" s="288" t="s">
        <v>380</v>
      </c>
      <c r="BA7" s="288" t="s">
        <v>1</v>
      </c>
      <c r="BB7" s="288" t="s">
        <v>1</v>
      </c>
      <c r="BC7" s="288" t="s">
        <v>381</v>
      </c>
      <c r="BD7" s="288" t="s">
        <v>92</v>
      </c>
    </row>
    <row r="8" s="1" customFormat="1" ht="12" customHeight="1">
      <c r="B8" s="21"/>
      <c r="D8" s="151" t="s">
        <v>108</v>
      </c>
      <c r="L8" s="21"/>
      <c r="AZ8" s="288" t="s">
        <v>382</v>
      </c>
      <c r="BA8" s="288" t="s">
        <v>1</v>
      </c>
      <c r="BB8" s="288" t="s">
        <v>1</v>
      </c>
      <c r="BC8" s="288" t="s">
        <v>383</v>
      </c>
      <c r="BD8" s="288" t="s">
        <v>92</v>
      </c>
    </row>
    <row r="9" s="2" customFormat="1" ht="16.5" customHeight="1">
      <c r="A9" s="39"/>
      <c r="B9" s="45"/>
      <c r="C9" s="39"/>
      <c r="D9" s="39"/>
      <c r="E9" s="152" t="s">
        <v>109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288" t="s">
        <v>384</v>
      </c>
      <c r="BA9" s="288" t="s">
        <v>1</v>
      </c>
      <c r="BB9" s="288" t="s">
        <v>1</v>
      </c>
      <c r="BC9" s="288" t="s">
        <v>385</v>
      </c>
      <c r="BD9" s="288" t="s">
        <v>92</v>
      </c>
    </row>
    <row r="10" s="2" customFormat="1" ht="12" customHeight="1">
      <c r="A10" s="39"/>
      <c r="B10" s="45"/>
      <c r="C10" s="39"/>
      <c r="D10" s="151" t="s">
        <v>110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Z10" s="288" t="s">
        <v>386</v>
      </c>
      <c r="BA10" s="288" t="s">
        <v>1</v>
      </c>
      <c r="BB10" s="288" t="s">
        <v>1</v>
      </c>
      <c r="BC10" s="288" t="s">
        <v>387</v>
      </c>
      <c r="BD10" s="288" t="s">
        <v>92</v>
      </c>
    </row>
    <row r="11" s="2" customFormat="1" ht="16.5" customHeight="1">
      <c r="A11" s="39"/>
      <c r="B11" s="45"/>
      <c r="C11" s="39"/>
      <c r="D11" s="39"/>
      <c r="E11" s="153" t="s">
        <v>388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17. 7. 2024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1" t="s">
        <v>28</v>
      </c>
      <c r="J17" s="142" t="s">
        <v>29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30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32</v>
      </c>
      <c r="E22" s="39"/>
      <c r="F22" s="39"/>
      <c r="G22" s="39"/>
      <c r="H22" s="39"/>
      <c r="I22" s="151" t="s">
        <v>25</v>
      </c>
      <c r="J22" s="142" t="s">
        <v>33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34</v>
      </c>
      <c r="F23" s="39"/>
      <c r="G23" s="39"/>
      <c r="H23" s="39"/>
      <c r="I23" s="151" t="s">
        <v>28</v>
      </c>
      <c r="J23" s="142" t="s">
        <v>35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37</v>
      </c>
      <c r="E25" s="39"/>
      <c r="F25" s="39"/>
      <c r="G25" s="39"/>
      <c r="H25" s="39"/>
      <c r="I25" s="151" t="s">
        <v>25</v>
      </c>
      <c r="J25" s="142" t="s">
        <v>38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39</v>
      </c>
      <c r="F26" s="39"/>
      <c r="G26" s="39"/>
      <c r="H26" s="39"/>
      <c r="I26" s="151" t="s">
        <v>28</v>
      </c>
      <c r="J26" s="142" t="s">
        <v>40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41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07.25" customHeight="1">
      <c r="A29" s="155"/>
      <c r="B29" s="156"/>
      <c r="C29" s="155"/>
      <c r="D29" s="155"/>
      <c r="E29" s="157" t="s">
        <v>42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43</v>
      </c>
      <c r="E32" s="39"/>
      <c r="F32" s="39"/>
      <c r="G32" s="39"/>
      <c r="H32" s="39"/>
      <c r="I32" s="39"/>
      <c r="J32" s="161">
        <f>ROUND(J136,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45</v>
      </c>
      <c r="G34" s="39"/>
      <c r="H34" s="39"/>
      <c r="I34" s="162" t="s">
        <v>44</v>
      </c>
      <c r="J34" s="162" t="s">
        <v>46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47</v>
      </c>
      <c r="E35" s="151" t="s">
        <v>48</v>
      </c>
      <c r="F35" s="164">
        <f>ROUND((ROUND((SUM(BE136:BE545)),  2) + SUM(BE547:BE551)), 2)</f>
        <v>0</v>
      </c>
      <c r="G35" s="39"/>
      <c r="H35" s="39"/>
      <c r="I35" s="165">
        <v>0.20999999999999999</v>
      </c>
      <c r="J35" s="164">
        <f>ROUND((ROUND(((SUM(BE136:BE545))*I35),  2) + (SUM(BE547:BE551)*I35)),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49</v>
      </c>
      <c r="F36" s="164">
        <f>ROUND((ROUND((SUM(BF136:BF545)),  2) + SUM(BF547:BF551)), 2)</f>
        <v>0</v>
      </c>
      <c r="G36" s="39"/>
      <c r="H36" s="39"/>
      <c r="I36" s="165">
        <v>0.12</v>
      </c>
      <c r="J36" s="164">
        <f>ROUND((ROUND(((SUM(BF136:BF545))*I36),  2) + (SUM(BF547:BF551)*I36)),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50</v>
      </c>
      <c r="F37" s="164">
        <f>ROUND((ROUND((SUM(BG136:BG545)),  2) + SUM(BG547:BG551)),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51</v>
      </c>
      <c r="F38" s="164">
        <f>ROUND((ROUND((SUM(BH136:BH545)),  2) + SUM(BH547:BH551)), 2)</f>
        <v>0</v>
      </c>
      <c r="G38" s="39"/>
      <c r="H38" s="39"/>
      <c r="I38" s="165">
        <v>0.12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52</v>
      </c>
      <c r="F39" s="164">
        <f>ROUND((ROUND((SUM(BI136:BI545)),  2) + SUM(BI547:BI551)),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53</v>
      </c>
      <c r="E41" s="168"/>
      <c r="F41" s="168"/>
      <c r="G41" s="169" t="s">
        <v>54</v>
      </c>
      <c r="H41" s="170" t="s">
        <v>55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56</v>
      </c>
      <c r="E50" s="174"/>
      <c r="F50" s="174"/>
      <c r="G50" s="173" t="s">
        <v>57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58</v>
      </c>
      <c r="E61" s="176"/>
      <c r="F61" s="177" t="s">
        <v>59</v>
      </c>
      <c r="G61" s="175" t="s">
        <v>58</v>
      </c>
      <c r="H61" s="176"/>
      <c r="I61" s="176"/>
      <c r="J61" s="178" t="s">
        <v>59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60</v>
      </c>
      <c r="E65" s="179"/>
      <c r="F65" s="179"/>
      <c r="G65" s="173" t="s">
        <v>61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58</v>
      </c>
      <c r="E76" s="176"/>
      <c r="F76" s="177" t="s">
        <v>59</v>
      </c>
      <c r="G76" s="175" t="s">
        <v>58</v>
      </c>
      <c r="H76" s="176"/>
      <c r="I76" s="176"/>
      <c r="J76" s="178" t="s">
        <v>59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Škola Elpis Brno - cvičný byt pro vzdělávání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108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109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110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01.2 - Nové konstrukce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Židenice</v>
      </c>
      <c r="G91" s="41"/>
      <c r="H91" s="41"/>
      <c r="I91" s="33" t="s">
        <v>22</v>
      </c>
      <c r="J91" s="80" t="str">
        <f>IF(J14="","",J14)</f>
        <v>17. 7. 2024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MŠ speciální, ZŠ speciální a PŠ Elpis Brno, p.o.</v>
      </c>
      <c r="G93" s="41"/>
      <c r="H93" s="41"/>
      <c r="I93" s="33" t="s">
        <v>32</v>
      </c>
      <c r="J93" s="37" t="str">
        <f>E23</f>
        <v>Pro budovy,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5.6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37</v>
      </c>
      <c r="J94" s="37" t="str">
        <f>E26</f>
        <v>STAGA stavební agentura s.r.o.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113</v>
      </c>
      <c r="D96" s="186"/>
      <c r="E96" s="186"/>
      <c r="F96" s="186"/>
      <c r="G96" s="186"/>
      <c r="H96" s="186"/>
      <c r="I96" s="186"/>
      <c r="J96" s="187" t="s">
        <v>114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115</v>
      </c>
      <c r="D98" s="41"/>
      <c r="E98" s="41"/>
      <c r="F98" s="41"/>
      <c r="G98" s="41"/>
      <c r="H98" s="41"/>
      <c r="I98" s="41"/>
      <c r="J98" s="111">
        <f>J136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116</v>
      </c>
    </row>
    <row r="99" s="9" customFormat="1" ht="24.96" customHeight="1">
      <c r="A99" s="9"/>
      <c r="B99" s="189"/>
      <c r="C99" s="190"/>
      <c r="D99" s="191" t="s">
        <v>117</v>
      </c>
      <c r="E99" s="192"/>
      <c r="F99" s="192"/>
      <c r="G99" s="192"/>
      <c r="H99" s="192"/>
      <c r="I99" s="192"/>
      <c r="J99" s="193">
        <f>J137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389</v>
      </c>
      <c r="E100" s="197"/>
      <c r="F100" s="197"/>
      <c r="G100" s="197"/>
      <c r="H100" s="197"/>
      <c r="I100" s="197"/>
      <c r="J100" s="198">
        <f>J138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390</v>
      </c>
      <c r="E101" s="197"/>
      <c r="F101" s="197"/>
      <c r="G101" s="197"/>
      <c r="H101" s="197"/>
      <c r="I101" s="197"/>
      <c r="J101" s="198">
        <f>J162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118</v>
      </c>
      <c r="E102" s="197"/>
      <c r="F102" s="197"/>
      <c r="G102" s="197"/>
      <c r="H102" s="197"/>
      <c r="I102" s="197"/>
      <c r="J102" s="198">
        <f>J231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391</v>
      </c>
      <c r="E103" s="197"/>
      <c r="F103" s="197"/>
      <c r="G103" s="197"/>
      <c r="H103" s="197"/>
      <c r="I103" s="197"/>
      <c r="J103" s="198">
        <f>J234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9"/>
      <c r="C104" s="190"/>
      <c r="D104" s="191" t="s">
        <v>120</v>
      </c>
      <c r="E104" s="192"/>
      <c r="F104" s="192"/>
      <c r="G104" s="192"/>
      <c r="H104" s="192"/>
      <c r="I104" s="192"/>
      <c r="J104" s="193">
        <f>J236</f>
        <v>0</v>
      </c>
      <c r="K104" s="190"/>
      <c r="L104" s="19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5"/>
      <c r="C105" s="134"/>
      <c r="D105" s="196" t="s">
        <v>392</v>
      </c>
      <c r="E105" s="197"/>
      <c r="F105" s="197"/>
      <c r="G105" s="197"/>
      <c r="H105" s="197"/>
      <c r="I105" s="197"/>
      <c r="J105" s="198">
        <f>J237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393</v>
      </c>
      <c r="E106" s="197"/>
      <c r="F106" s="197"/>
      <c r="G106" s="197"/>
      <c r="H106" s="197"/>
      <c r="I106" s="197"/>
      <c r="J106" s="198">
        <f>J261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122</v>
      </c>
      <c r="E107" s="197"/>
      <c r="F107" s="197"/>
      <c r="G107" s="197"/>
      <c r="H107" s="197"/>
      <c r="I107" s="197"/>
      <c r="J107" s="198">
        <f>J289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4"/>
      <c r="D108" s="196" t="s">
        <v>123</v>
      </c>
      <c r="E108" s="197"/>
      <c r="F108" s="197"/>
      <c r="G108" s="197"/>
      <c r="H108" s="197"/>
      <c r="I108" s="197"/>
      <c r="J108" s="198">
        <f>J306</f>
        <v>0</v>
      </c>
      <c r="K108" s="13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5"/>
      <c r="C109" s="134"/>
      <c r="D109" s="196" t="s">
        <v>124</v>
      </c>
      <c r="E109" s="197"/>
      <c r="F109" s="197"/>
      <c r="G109" s="197"/>
      <c r="H109" s="197"/>
      <c r="I109" s="197"/>
      <c r="J109" s="198">
        <f>J313</f>
        <v>0</v>
      </c>
      <c r="K109" s="134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5"/>
      <c r="C110" s="134"/>
      <c r="D110" s="196" t="s">
        <v>126</v>
      </c>
      <c r="E110" s="197"/>
      <c r="F110" s="197"/>
      <c r="G110" s="197"/>
      <c r="H110" s="197"/>
      <c r="I110" s="197"/>
      <c r="J110" s="198">
        <f>J387</f>
        <v>0</v>
      </c>
      <c r="K110" s="13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5"/>
      <c r="C111" s="134"/>
      <c r="D111" s="196" t="s">
        <v>127</v>
      </c>
      <c r="E111" s="197"/>
      <c r="F111" s="197"/>
      <c r="G111" s="197"/>
      <c r="H111" s="197"/>
      <c r="I111" s="197"/>
      <c r="J111" s="198">
        <f>J482</f>
        <v>0</v>
      </c>
      <c r="K111" s="134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5"/>
      <c r="C112" s="134"/>
      <c r="D112" s="196" t="s">
        <v>129</v>
      </c>
      <c r="E112" s="197"/>
      <c r="F112" s="197"/>
      <c r="G112" s="197"/>
      <c r="H112" s="197"/>
      <c r="I112" s="197"/>
      <c r="J112" s="198">
        <f>J529</f>
        <v>0</v>
      </c>
      <c r="K112" s="134"/>
      <c r="L112" s="19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189"/>
      <c r="C113" s="190"/>
      <c r="D113" s="191" t="s">
        <v>130</v>
      </c>
      <c r="E113" s="192"/>
      <c r="F113" s="192"/>
      <c r="G113" s="192"/>
      <c r="H113" s="192"/>
      <c r="I113" s="192"/>
      <c r="J113" s="193">
        <f>J542</f>
        <v>0</v>
      </c>
      <c r="K113" s="190"/>
      <c r="L113" s="194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9" customFormat="1" ht="21.84" customHeight="1">
      <c r="A114" s="9"/>
      <c r="B114" s="189"/>
      <c r="C114" s="190"/>
      <c r="D114" s="200" t="s">
        <v>131</v>
      </c>
      <c r="E114" s="190"/>
      <c r="F114" s="190"/>
      <c r="G114" s="190"/>
      <c r="H114" s="190"/>
      <c r="I114" s="190"/>
      <c r="J114" s="201">
        <f>J546</f>
        <v>0</v>
      </c>
      <c r="K114" s="190"/>
      <c r="L114" s="194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2" customFormat="1" ht="21.84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67"/>
      <c r="C116" s="68"/>
      <c r="D116" s="68"/>
      <c r="E116" s="68"/>
      <c r="F116" s="68"/>
      <c r="G116" s="68"/>
      <c r="H116" s="68"/>
      <c r="I116" s="68"/>
      <c r="J116" s="68"/>
      <c r="K116" s="68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20" s="2" customFormat="1" ht="6.96" customHeight="1">
      <c r="A120" s="39"/>
      <c r="B120" s="69"/>
      <c r="C120" s="70"/>
      <c r="D120" s="70"/>
      <c r="E120" s="70"/>
      <c r="F120" s="70"/>
      <c r="G120" s="70"/>
      <c r="H120" s="70"/>
      <c r="I120" s="70"/>
      <c r="J120" s="70"/>
      <c r="K120" s="70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24.96" customHeight="1">
      <c r="A121" s="39"/>
      <c r="B121" s="40"/>
      <c r="C121" s="24" t="s">
        <v>132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16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6.5" customHeight="1">
      <c r="A124" s="39"/>
      <c r="B124" s="40"/>
      <c r="C124" s="41"/>
      <c r="D124" s="41"/>
      <c r="E124" s="184" t="str">
        <f>E7</f>
        <v>Škola Elpis Brno - cvičný byt pro vzdělávání</v>
      </c>
      <c r="F124" s="33"/>
      <c r="G124" s="33"/>
      <c r="H124" s="33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" customFormat="1" ht="12" customHeight="1">
      <c r="B125" s="22"/>
      <c r="C125" s="33" t="s">
        <v>108</v>
      </c>
      <c r="D125" s="23"/>
      <c r="E125" s="23"/>
      <c r="F125" s="23"/>
      <c r="G125" s="23"/>
      <c r="H125" s="23"/>
      <c r="I125" s="23"/>
      <c r="J125" s="23"/>
      <c r="K125" s="23"/>
      <c r="L125" s="21"/>
    </row>
    <row r="126" s="2" customFormat="1" ht="16.5" customHeight="1">
      <c r="A126" s="39"/>
      <c r="B126" s="40"/>
      <c r="C126" s="41"/>
      <c r="D126" s="41"/>
      <c r="E126" s="184" t="s">
        <v>109</v>
      </c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110</v>
      </c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6.5" customHeight="1">
      <c r="A128" s="39"/>
      <c r="B128" s="40"/>
      <c r="C128" s="41"/>
      <c r="D128" s="41"/>
      <c r="E128" s="77" t="str">
        <f>E11</f>
        <v>01.2 - Nové konstrukce</v>
      </c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2" customHeight="1">
      <c r="A130" s="39"/>
      <c r="B130" s="40"/>
      <c r="C130" s="33" t="s">
        <v>20</v>
      </c>
      <c r="D130" s="41"/>
      <c r="E130" s="41"/>
      <c r="F130" s="28" t="str">
        <f>F14</f>
        <v>Židenice</v>
      </c>
      <c r="G130" s="41"/>
      <c r="H130" s="41"/>
      <c r="I130" s="33" t="s">
        <v>22</v>
      </c>
      <c r="J130" s="80" t="str">
        <f>IF(J14="","",J14)</f>
        <v>17. 7. 2024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5.15" customHeight="1">
      <c r="A132" s="39"/>
      <c r="B132" s="40"/>
      <c r="C132" s="33" t="s">
        <v>24</v>
      </c>
      <c r="D132" s="41"/>
      <c r="E132" s="41"/>
      <c r="F132" s="28" t="str">
        <f>E17</f>
        <v>MŠ speciální, ZŠ speciální a PŠ Elpis Brno, p.o.</v>
      </c>
      <c r="G132" s="41"/>
      <c r="H132" s="41"/>
      <c r="I132" s="33" t="s">
        <v>32</v>
      </c>
      <c r="J132" s="37" t="str">
        <f>E23</f>
        <v>Pro budovy, s.r.o.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25.65" customHeight="1">
      <c r="A133" s="39"/>
      <c r="B133" s="40"/>
      <c r="C133" s="33" t="s">
        <v>30</v>
      </c>
      <c r="D133" s="41"/>
      <c r="E133" s="41"/>
      <c r="F133" s="28" t="str">
        <f>IF(E20="","",E20)</f>
        <v>Vyplň údaj</v>
      </c>
      <c r="G133" s="41"/>
      <c r="H133" s="41"/>
      <c r="I133" s="33" t="s">
        <v>37</v>
      </c>
      <c r="J133" s="37" t="str">
        <f>E26</f>
        <v>STAGA stavební agentura s.r.o.</v>
      </c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0.32" customHeight="1">
      <c r="A134" s="39"/>
      <c r="B134" s="40"/>
      <c r="C134" s="41"/>
      <c r="D134" s="41"/>
      <c r="E134" s="41"/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11" customFormat="1" ht="29.28" customHeight="1">
      <c r="A135" s="202"/>
      <c r="B135" s="203"/>
      <c r="C135" s="204" t="s">
        <v>133</v>
      </c>
      <c r="D135" s="205" t="s">
        <v>68</v>
      </c>
      <c r="E135" s="205" t="s">
        <v>64</v>
      </c>
      <c r="F135" s="205" t="s">
        <v>65</v>
      </c>
      <c r="G135" s="205" t="s">
        <v>134</v>
      </c>
      <c r="H135" s="205" t="s">
        <v>135</v>
      </c>
      <c r="I135" s="205" t="s">
        <v>136</v>
      </c>
      <c r="J135" s="205" t="s">
        <v>114</v>
      </c>
      <c r="K135" s="206" t="s">
        <v>137</v>
      </c>
      <c r="L135" s="207"/>
      <c r="M135" s="101" t="s">
        <v>1</v>
      </c>
      <c r="N135" s="102" t="s">
        <v>47</v>
      </c>
      <c r="O135" s="102" t="s">
        <v>138</v>
      </c>
      <c r="P135" s="102" t="s">
        <v>139</v>
      </c>
      <c r="Q135" s="102" t="s">
        <v>140</v>
      </c>
      <c r="R135" s="102" t="s">
        <v>141</v>
      </c>
      <c r="S135" s="102" t="s">
        <v>142</v>
      </c>
      <c r="T135" s="103" t="s">
        <v>143</v>
      </c>
      <c r="U135" s="202"/>
      <c r="V135" s="202"/>
      <c r="W135" s="202"/>
      <c r="X135" s="202"/>
      <c r="Y135" s="202"/>
      <c r="Z135" s="202"/>
      <c r="AA135" s="202"/>
      <c r="AB135" s="202"/>
      <c r="AC135" s="202"/>
      <c r="AD135" s="202"/>
      <c r="AE135" s="202"/>
    </row>
    <row r="136" s="2" customFormat="1" ht="22.8" customHeight="1">
      <c r="A136" s="39"/>
      <c r="B136" s="40"/>
      <c r="C136" s="108" t="s">
        <v>144</v>
      </c>
      <c r="D136" s="41"/>
      <c r="E136" s="41"/>
      <c r="F136" s="41"/>
      <c r="G136" s="41"/>
      <c r="H136" s="41"/>
      <c r="I136" s="41"/>
      <c r="J136" s="208">
        <f>BK136</f>
        <v>0</v>
      </c>
      <c r="K136" s="41"/>
      <c r="L136" s="45"/>
      <c r="M136" s="104"/>
      <c r="N136" s="209"/>
      <c r="O136" s="105"/>
      <c r="P136" s="210">
        <f>P137+P236+P542+P546</f>
        <v>0</v>
      </c>
      <c r="Q136" s="105"/>
      <c r="R136" s="210">
        <f>R137+R236+R542+R546</f>
        <v>41.219431949999993</v>
      </c>
      <c r="S136" s="105"/>
      <c r="T136" s="211">
        <f>T137+T236+T542+T546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82</v>
      </c>
      <c r="AU136" s="18" t="s">
        <v>116</v>
      </c>
      <c r="BK136" s="212">
        <f>BK137+BK236+BK542+BK546</f>
        <v>0</v>
      </c>
    </row>
    <row r="137" s="12" customFormat="1" ht="25.92" customHeight="1">
      <c r="A137" s="12"/>
      <c r="B137" s="213"/>
      <c r="C137" s="214"/>
      <c r="D137" s="215" t="s">
        <v>82</v>
      </c>
      <c r="E137" s="216" t="s">
        <v>145</v>
      </c>
      <c r="F137" s="216" t="s">
        <v>146</v>
      </c>
      <c r="G137" s="214"/>
      <c r="H137" s="214"/>
      <c r="I137" s="217"/>
      <c r="J137" s="201">
        <f>BK137</f>
        <v>0</v>
      </c>
      <c r="K137" s="214"/>
      <c r="L137" s="218"/>
      <c r="M137" s="219"/>
      <c r="N137" s="220"/>
      <c r="O137" s="220"/>
      <c r="P137" s="221">
        <f>P138+P162+P231+P234</f>
        <v>0</v>
      </c>
      <c r="Q137" s="220"/>
      <c r="R137" s="221">
        <f>R138+R162+R231+R234</f>
        <v>29.039384139999996</v>
      </c>
      <c r="S137" s="220"/>
      <c r="T137" s="222">
        <f>T138+T162+T231+T234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3" t="s">
        <v>90</v>
      </c>
      <c r="AT137" s="224" t="s">
        <v>82</v>
      </c>
      <c r="AU137" s="224" t="s">
        <v>83</v>
      </c>
      <c r="AY137" s="223" t="s">
        <v>147</v>
      </c>
      <c r="BK137" s="225">
        <f>BK138+BK162+BK231+BK234</f>
        <v>0</v>
      </c>
    </row>
    <row r="138" s="12" customFormat="1" ht="22.8" customHeight="1">
      <c r="A138" s="12"/>
      <c r="B138" s="213"/>
      <c r="C138" s="214"/>
      <c r="D138" s="215" t="s">
        <v>82</v>
      </c>
      <c r="E138" s="226" t="s">
        <v>166</v>
      </c>
      <c r="F138" s="226" t="s">
        <v>394</v>
      </c>
      <c r="G138" s="214"/>
      <c r="H138" s="214"/>
      <c r="I138" s="217"/>
      <c r="J138" s="227">
        <f>BK138</f>
        <v>0</v>
      </c>
      <c r="K138" s="214"/>
      <c r="L138" s="218"/>
      <c r="M138" s="219"/>
      <c r="N138" s="220"/>
      <c r="O138" s="220"/>
      <c r="P138" s="221">
        <f>SUM(P139:P161)</f>
        <v>0</v>
      </c>
      <c r="Q138" s="220"/>
      <c r="R138" s="221">
        <f>SUM(R139:R161)</f>
        <v>1.2517010399999999</v>
      </c>
      <c r="S138" s="220"/>
      <c r="T138" s="222">
        <f>SUM(T139:T161)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3" t="s">
        <v>90</v>
      </c>
      <c r="AT138" s="224" t="s">
        <v>82</v>
      </c>
      <c r="AU138" s="224" t="s">
        <v>90</v>
      </c>
      <c r="AY138" s="223" t="s">
        <v>147</v>
      </c>
      <c r="BK138" s="225">
        <f>SUM(BK139:BK161)</f>
        <v>0</v>
      </c>
    </row>
    <row r="139" s="2" customFormat="1" ht="33" customHeight="1">
      <c r="A139" s="39"/>
      <c r="B139" s="40"/>
      <c r="C139" s="228" t="s">
        <v>90</v>
      </c>
      <c r="D139" s="228" t="s">
        <v>150</v>
      </c>
      <c r="E139" s="229" t="s">
        <v>395</v>
      </c>
      <c r="F139" s="230" t="s">
        <v>396</v>
      </c>
      <c r="G139" s="231" t="s">
        <v>153</v>
      </c>
      <c r="H139" s="232">
        <v>1.9319999999999999</v>
      </c>
      <c r="I139" s="233"/>
      <c r="J139" s="234">
        <f>ROUND(I139*H139,2)</f>
        <v>0</v>
      </c>
      <c r="K139" s="230" t="s">
        <v>154</v>
      </c>
      <c r="L139" s="45"/>
      <c r="M139" s="235" t="s">
        <v>1</v>
      </c>
      <c r="N139" s="236" t="s">
        <v>48</v>
      </c>
      <c r="O139" s="92"/>
      <c r="P139" s="237">
        <f>O139*H139</f>
        <v>0</v>
      </c>
      <c r="Q139" s="237">
        <v>0.17462</v>
      </c>
      <c r="R139" s="237">
        <f>Q139*H139</f>
        <v>0.33736583999999997</v>
      </c>
      <c r="S139" s="237">
        <v>0</v>
      </c>
      <c r="T139" s="238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9" t="s">
        <v>155</v>
      </c>
      <c r="AT139" s="239" t="s">
        <v>150</v>
      </c>
      <c r="AU139" s="239" t="s">
        <v>92</v>
      </c>
      <c r="AY139" s="18" t="s">
        <v>147</v>
      </c>
      <c r="BE139" s="240">
        <f>IF(N139="základní",J139,0)</f>
        <v>0</v>
      </c>
      <c r="BF139" s="240">
        <f>IF(N139="snížená",J139,0)</f>
        <v>0</v>
      </c>
      <c r="BG139" s="240">
        <f>IF(N139="zákl. přenesená",J139,0)</f>
        <v>0</v>
      </c>
      <c r="BH139" s="240">
        <f>IF(N139="sníž. přenesená",J139,0)</f>
        <v>0</v>
      </c>
      <c r="BI139" s="240">
        <f>IF(N139="nulová",J139,0)</f>
        <v>0</v>
      </c>
      <c r="BJ139" s="18" t="s">
        <v>90</v>
      </c>
      <c r="BK139" s="240">
        <f>ROUND(I139*H139,2)</f>
        <v>0</v>
      </c>
      <c r="BL139" s="18" t="s">
        <v>155</v>
      </c>
      <c r="BM139" s="239" t="s">
        <v>397</v>
      </c>
    </row>
    <row r="140" s="13" customFormat="1">
      <c r="A140" s="13"/>
      <c r="B140" s="241"/>
      <c r="C140" s="242"/>
      <c r="D140" s="243" t="s">
        <v>157</v>
      </c>
      <c r="E140" s="244" t="s">
        <v>1</v>
      </c>
      <c r="F140" s="245" t="s">
        <v>398</v>
      </c>
      <c r="G140" s="242"/>
      <c r="H140" s="244" t="s">
        <v>1</v>
      </c>
      <c r="I140" s="246"/>
      <c r="J140" s="242"/>
      <c r="K140" s="242"/>
      <c r="L140" s="247"/>
      <c r="M140" s="248"/>
      <c r="N140" s="249"/>
      <c r="O140" s="249"/>
      <c r="P140" s="249"/>
      <c r="Q140" s="249"/>
      <c r="R140" s="249"/>
      <c r="S140" s="249"/>
      <c r="T140" s="25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1" t="s">
        <v>157</v>
      </c>
      <c r="AU140" s="251" t="s">
        <v>92</v>
      </c>
      <c r="AV140" s="13" t="s">
        <v>90</v>
      </c>
      <c r="AW140" s="13" t="s">
        <v>36</v>
      </c>
      <c r="AX140" s="13" t="s">
        <v>83</v>
      </c>
      <c r="AY140" s="251" t="s">
        <v>147</v>
      </c>
    </row>
    <row r="141" s="13" customFormat="1">
      <c r="A141" s="13"/>
      <c r="B141" s="241"/>
      <c r="C141" s="242"/>
      <c r="D141" s="243" t="s">
        <v>157</v>
      </c>
      <c r="E141" s="244" t="s">
        <v>1</v>
      </c>
      <c r="F141" s="245" t="s">
        <v>159</v>
      </c>
      <c r="G141" s="242"/>
      <c r="H141" s="244" t="s">
        <v>1</v>
      </c>
      <c r="I141" s="246"/>
      <c r="J141" s="242"/>
      <c r="K141" s="242"/>
      <c r="L141" s="247"/>
      <c r="M141" s="248"/>
      <c r="N141" s="249"/>
      <c r="O141" s="249"/>
      <c r="P141" s="249"/>
      <c r="Q141" s="249"/>
      <c r="R141" s="249"/>
      <c r="S141" s="249"/>
      <c r="T141" s="25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1" t="s">
        <v>157</v>
      </c>
      <c r="AU141" s="251" t="s">
        <v>92</v>
      </c>
      <c r="AV141" s="13" t="s">
        <v>90</v>
      </c>
      <c r="AW141" s="13" t="s">
        <v>36</v>
      </c>
      <c r="AX141" s="13" t="s">
        <v>83</v>
      </c>
      <c r="AY141" s="251" t="s">
        <v>147</v>
      </c>
    </row>
    <row r="142" s="14" customFormat="1">
      <c r="A142" s="14"/>
      <c r="B142" s="252"/>
      <c r="C142" s="253"/>
      <c r="D142" s="243" t="s">
        <v>157</v>
      </c>
      <c r="E142" s="254" t="s">
        <v>1</v>
      </c>
      <c r="F142" s="255" t="s">
        <v>399</v>
      </c>
      <c r="G142" s="253"/>
      <c r="H142" s="256">
        <v>1.9319999999999999</v>
      </c>
      <c r="I142" s="257"/>
      <c r="J142" s="253"/>
      <c r="K142" s="253"/>
      <c r="L142" s="258"/>
      <c r="M142" s="259"/>
      <c r="N142" s="260"/>
      <c r="O142" s="260"/>
      <c r="P142" s="260"/>
      <c r="Q142" s="260"/>
      <c r="R142" s="260"/>
      <c r="S142" s="260"/>
      <c r="T142" s="26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2" t="s">
        <v>157</v>
      </c>
      <c r="AU142" s="262" t="s">
        <v>92</v>
      </c>
      <c r="AV142" s="14" t="s">
        <v>92</v>
      </c>
      <c r="AW142" s="14" t="s">
        <v>36</v>
      </c>
      <c r="AX142" s="14" t="s">
        <v>83</v>
      </c>
      <c r="AY142" s="262" t="s">
        <v>147</v>
      </c>
    </row>
    <row r="143" s="15" customFormat="1">
      <c r="A143" s="15"/>
      <c r="B143" s="263"/>
      <c r="C143" s="264"/>
      <c r="D143" s="243" t="s">
        <v>157</v>
      </c>
      <c r="E143" s="265" t="s">
        <v>1</v>
      </c>
      <c r="F143" s="266" t="s">
        <v>161</v>
      </c>
      <c r="G143" s="264"/>
      <c r="H143" s="267">
        <v>1.9319999999999999</v>
      </c>
      <c r="I143" s="268"/>
      <c r="J143" s="264"/>
      <c r="K143" s="264"/>
      <c r="L143" s="269"/>
      <c r="M143" s="270"/>
      <c r="N143" s="271"/>
      <c r="O143" s="271"/>
      <c r="P143" s="271"/>
      <c r="Q143" s="271"/>
      <c r="R143" s="271"/>
      <c r="S143" s="271"/>
      <c r="T143" s="272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73" t="s">
        <v>157</v>
      </c>
      <c r="AU143" s="273" t="s">
        <v>92</v>
      </c>
      <c r="AV143" s="15" t="s">
        <v>155</v>
      </c>
      <c r="AW143" s="15" t="s">
        <v>36</v>
      </c>
      <c r="AX143" s="15" t="s">
        <v>90</v>
      </c>
      <c r="AY143" s="273" t="s">
        <v>147</v>
      </c>
    </row>
    <row r="144" s="2" customFormat="1" ht="24.15" customHeight="1">
      <c r="A144" s="39"/>
      <c r="B144" s="40"/>
      <c r="C144" s="228" t="s">
        <v>92</v>
      </c>
      <c r="D144" s="228" t="s">
        <v>150</v>
      </c>
      <c r="E144" s="229" t="s">
        <v>400</v>
      </c>
      <c r="F144" s="230" t="s">
        <v>401</v>
      </c>
      <c r="G144" s="231" t="s">
        <v>153</v>
      </c>
      <c r="H144" s="232">
        <v>1.5540000000000001</v>
      </c>
      <c r="I144" s="233"/>
      <c r="J144" s="234">
        <f>ROUND(I144*H144,2)</f>
        <v>0</v>
      </c>
      <c r="K144" s="230" t="s">
        <v>154</v>
      </c>
      <c r="L144" s="45"/>
      <c r="M144" s="235" t="s">
        <v>1</v>
      </c>
      <c r="N144" s="236" t="s">
        <v>48</v>
      </c>
      <c r="O144" s="92"/>
      <c r="P144" s="237">
        <f>O144*H144</f>
        <v>0</v>
      </c>
      <c r="Q144" s="237">
        <v>0.1938</v>
      </c>
      <c r="R144" s="237">
        <f>Q144*H144</f>
        <v>0.30116520000000002</v>
      </c>
      <c r="S144" s="237">
        <v>0</v>
      </c>
      <c r="T144" s="238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9" t="s">
        <v>155</v>
      </c>
      <c r="AT144" s="239" t="s">
        <v>150</v>
      </c>
      <c r="AU144" s="239" t="s">
        <v>92</v>
      </c>
      <c r="AY144" s="18" t="s">
        <v>147</v>
      </c>
      <c r="BE144" s="240">
        <f>IF(N144="základní",J144,0)</f>
        <v>0</v>
      </c>
      <c r="BF144" s="240">
        <f>IF(N144="snížená",J144,0)</f>
        <v>0</v>
      </c>
      <c r="BG144" s="240">
        <f>IF(N144="zákl. přenesená",J144,0)</f>
        <v>0</v>
      </c>
      <c r="BH144" s="240">
        <f>IF(N144="sníž. přenesená",J144,0)</f>
        <v>0</v>
      </c>
      <c r="BI144" s="240">
        <f>IF(N144="nulová",J144,0)</f>
        <v>0</v>
      </c>
      <c r="BJ144" s="18" t="s">
        <v>90</v>
      </c>
      <c r="BK144" s="240">
        <f>ROUND(I144*H144,2)</f>
        <v>0</v>
      </c>
      <c r="BL144" s="18" t="s">
        <v>155</v>
      </c>
      <c r="BM144" s="239" t="s">
        <v>402</v>
      </c>
    </row>
    <row r="145" s="13" customFormat="1">
      <c r="A145" s="13"/>
      <c r="B145" s="241"/>
      <c r="C145" s="242"/>
      <c r="D145" s="243" t="s">
        <v>157</v>
      </c>
      <c r="E145" s="244" t="s">
        <v>1</v>
      </c>
      <c r="F145" s="245" t="s">
        <v>398</v>
      </c>
      <c r="G145" s="242"/>
      <c r="H145" s="244" t="s">
        <v>1</v>
      </c>
      <c r="I145" s="246"/>
      <c r="J145" s="242"/>
      <c r="K145" s="242"/>
      <c r="L145" s="247"/>
      <c r="M145" s="248"/>
      <c r="N145" s="249"/>
      <c r="O145" s="249"/>
      <c r="P145" s="249"/>
      <c r="Q145" s="249"/>
      <c r="R145" s="249"/>
      <c r="S145" s="249"/>
      <c r="T145" s="25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1" t="s">
        <v>157</v>
      </c>
      <c r="AU145" s="251" t="s">
        <v>92</v>
      </c>
      <c r="AV145" s="13" t="s">
        <v>90</v>
      </c>
      <c r="AW145" s="13" t="s">
        <v>36</v>
      </c>
      <c r="AX145" s="13" t="s">
        <v>83</v>
      </c>
      <c r="AY145" s="251" t="s">
        <v>147</v>
      </c>
    </row>
    <row r="146" s="13" customFormat="1">
      <c r="A146" s="13"/>
      <c r="B146" s="241"/>
      <c r="C146" s="242"/>
      <c r="D146" s="243" t="s">
        <v>157</v>
      </c>
      <c r="E146" s="244" t="s">
        <v>1</v>
      </c>
      <c r="F146" s="245" t="s">
        <v>159</v>
      </c>
      <c r="G146" s="242"/>
      <c r="H146" s="244" t="s">
        <v>1</v>
      </c>
      <c r="I146" s="246"/>
      <c r="J146" s="242"/>
      <c r="K146" s="242"/>
      <c r="L146" s="247"/>
      <c r="M146" s="248"/>
      <c r="N146" s="249"/>
      <c r="O146" s="249"/>
      <c r="P146" s="249"/>
      <c r="Q146" s="249"/>
      <c r="R146" s="249"/>
      <c r="S146" s="249"/>
      <c r="T146" s="25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1" t="s">
        <v>157</v>
      </c>
      <c r="AU146" s="251" t="s">
        <v>92</v>
      </c>
      <c r="AV146" s="13" t="s">
        <v>90</v>
      </c>
      <c r="AW146" s="13" t="s">
        <v>36</v>
      </c>
      <c r="AX146" s="13" t="s">
        <v>83</v>
      </c>
      <c r="AY146" s="251" t="s">
        <v>147</v>
      </c>
    </row>
    <row r="147" s="14" customFormat="1">
      <c r="A147" s="14"/>
      <c r="B147" s="252"/>
      <c r="C147" s="253"/>
      <c r="D147" s="243" t="s">
        <v>157</v>
      </c>
      <c r="E147" s="254" t="s">
        <v>1</v>
      </c>
      <c r="F147" s="255" t="s">
        <v>403</v>
      </c>
      <c r="G147" s="253"/>
      <c r="H147" s="256">
        <v>1.5540000000000001</v>
      </c>
      <c r="I147" s="257"/>
      <c r="J147" s="253"/>
      <c r="K147" s="253"/>
      <c r="L147" s="258"/>
      <c r="M147" s="259"/>
      <c r="N147" s="260"/>
      <c r="O147" s="260"/>
      <c r="P147" s="260"/>
      <c r="Q147" s="260"/>
      <c r="R147" s="260"/>
      <c r="S147" s="260"/>
      <c r="T147" s="26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2" t="s">
        <v>157</v>
      </c>
      <c r="AU147" s="262" t="s">
        <v>92</v>
      </c>
      <c r="AV147" s="14" t="s">
        <v>92</v>
      </c>
      <c r="AW147" s="14" t="s">
        <v>36</v>
      </c>
      <c r="AX147" s="14" t="s">
        <v>83</v>
      </c>
      <c r="AY147" s="262" t="s">
        <v>147</v>
      </c>
    </row>
    <row r="148" s="15" customFormat="1">
      <c r="A148" s="15"/>
      <c r="B148" s="263"/>
      <c r="C148" s="264"/>
      <c r="D148" s="243" t="s">
        <v>157</v>
      </c>
      <c r="E148" s="265" t="s">
        <v>1</v>
      </c>
      <c r="F148" s="266" t="s">
        <v>161</v>
      </c>
      <c r="G148" s="264"/>
      <c r="H148" s="267">
        <v>1.5540000000000001</v>
      </c>
      <c r="I148" s="268"/>
      <c r="J148" s="264"/>
      <c r="K148" s="264"/>
      <c r="L148" s="269"/>
      <c r="M148" s="270"/>
      <c r="N148" s="271"/>
      <c r="O148" s="271"/>
      <c r="P148" s="271"/>
      <c r="Q148" s="271"/>
      <c r="R148" s="271"/>
      <c r="S148" s="271"/>
      <c r="T148" s="272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3" t="s">
        <v>157</v>
      </c>
      <c r="AU148" s="273" t="s">
        <v>92</v>
      </c>
      <c r="AV148" s="15" t="s">
        <v>155</v>
      </c>
      <c r="AW148" s="15" t="s">
        <v>36</v>
      </c>
      <c r="AX148" s="15" t="s">
        <v>90</v>
      </c>
      <c r="AY148" s="273" t="s">
        <v>147</v>
      </c>
    </row>
    <row r="149" s="2" customFormat="1" ht="21.75" customHeight="1">
      <c r="A149" s="39"/>
      <c r="B149" s="40"/>
      <c r="C149" s="228" t="s">
        <v>166</v>
      </c>
      <c r="D149" s="228" t="s">
        <v>150</v>
      </c>
      <c r="E149" s="229" t="s">
        <v>404</v>
      </c>
      <c r="F149" s="230" t="s">
        <v>405</v>
      </c>
      <c r="G149" s="231" t="s">
        <v>276</v>
      </c>
      <c r="H149" s="232">
        <v>2</v>
      </c>
      <c r="I149" s="233"/>
      <c r="J149" s="234">
        <f>ROUND(I149*H149,2)</f>
        <v>0</v>
      </c>
      <c r="K149" s="230" t="s">
        <v>154</v>
      </c>
      <c r="L149" s="45"/>
      <c r="M149" s="235" t="s">
        <v>1</v>
      </c>
      <c r="N149" s="236" t="s">
        <v>48</v>
      </c>
      <c r="O149" s="92"/>
      <c r="P149" s="237">
        <f>O149*H149</f>
        <v>0</v>
      </c>
      <c r="Q149" s="237">
        <v>0.017940000000000001</v>
      </c>
      <c r="R149" s="237">
        <f>Q149*H149</f>
        <v>0.035880000000000002</v>
      </c>
      <c r="S149" s="237">
        <v>0</v>
      </c>
      <c r="T149" s="238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9" t="s">
        <v>155</v>
      </c>
      <c r="AT149" s="239" t="s">
        <v>150</v>
      </c>
      <c r="AU149" s="239" t="s">
        <v>92</v>
      </c>
      <c r="AY149" s="18" t="s">
        <v>147</v>
      </c>
      <c r="BE149" s="240">
        <f>IF(N149="základní",J149,0)</f>
        <v>0</v>
      </c>
      <c r="BF149" s="240">
        <f>IF(N149="snížená",J149,0)</f>
        <v>0</v>
      </c>
      <c r="BG149" s="240">
        <f>IF(N149="zákl. přenesená",J149,0)</f>
        <v>0</v>
      </c>
      <c r="BH149" s="240">
        <f>IF(N149="sníž. přenesená",J149,0)</f>
        <v>0</v>
      </c>
      <c r="BI149" s="240">
        <f>IF(N149="nulová",J149,0)</f>
        <v>0</v>
      </c>
      <c r="BJ149" s="18" t="s">
        <v>90</v>
      </c>
      <c r="BK149" s="240">
        <f>ROUND(I149*H149,2)</f>
        <v>0</v>
      </c>
      <c r="BL149" s="18" t="s">
        <v>155</v>
      </c>
      <c r="BM149" s="239" t="s">
        <v>406</v>
      </c>
    </row>
    <row r="150" s="2" customFormat="1" ht="24.15" customHeight="1">
      <c r="A150" s="39"/>
      <c r="B150" s="40"/>
      <c r="C150" s="228" t="s">
        <v>155</v>
      </c>
      <c r="D150" s="228" t="s">
        <v>150</v>
      </c>
      <c r="E150" s="229" t="s">
        <v>407</v>
      </c>
      <c r="F150" s="230" t="s">
        <v>408</v>
      </c>
      <c r="G150" s="231" t="s">
        <v>153</v>
      </c>
      <c r="H150" s="232">
        <v>5.5499999999999998</v>
      </c>
      <c r="I150" s="233"/>
      <c r="J150" s="234">
        <f>ROUND(I150*H150,2)</f>
        <v>0</v>
      </c>
      <c r="K150" s="230" t="s">
        <v>154</v>
      </c>
      <c r="L150" s="45"/>
      <c r="M150" s="235" t="s">
        <v>1</v>
      </c>
      <c r="N150" s="236" t="s">
        <v>48</v>
      </c>
      <c r="O150" s="92"/>
      <c r="P150" s="237">
        <f>O150*H150</f>
        <v>0</v>
      </c>
      <c r="Q150" s="237">
        <v>0.086800000000000002</v>
      </c>
      <c r="R150" s="237">
        <f>Q150*H150</f>
        <v>0.48174</v>
      </c>
      <c r="S150" s="237">
        <v>0</v>
      </c>
      <c r="T150" s="238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9" t="s">
        <v>155</v>
      </c>
      <c r="AT150" s="239" t="s">
        <v>150</v>
      </c>
      <c r="AU150" s="239" t="s">
        <v>92</v>
      </c>
      <c r="AY150" s="18" t="s">
        <v>147</v>
      </c>
      <c r="BE150" s="240">
        <f>IF(N150="základní",J150,0)</f>
        <v>0</v>
      </c>
      <c r="BF150" s="240">
        <f>IF(N150="snížená",J150,0)</f>
        <v>0</v>
      </c>
      <c r="BG150" s="240">
        <f>IF(N150="zákl. přenesená",J150,0)</f>
        <v>0</v>
      </c>
      <c r="BH150" s="240">
        <f>IF(N150="sníž. přenesená",J150,0)</f>
        <v>0</v>
      </c>
      <c r="BI150" s="240">
        <f>IF(N150="nulová",J150,0)</f>
        <v>0</v>
      </c>
      <c r="BJ150" s="18" t="s">
        <v>90</v>
      </c>
      <c r="BK150" s="240">
        <f>ROUND(I150*H150,2)</f>
        <v>0</v>
      </c>
      <c r="BL150" s="18" t="s">
        <v>155</v>
      </c>
      <c r="BM150" s="239" t="s">
        <v>409</v>
      </c>
    </row>
    <row r="151" s="13" customFormat="1">
      <c r="A151" s="13"/>
      <c r="B151" s="241"/>
      <c r="C151" s="242"/>
      <c r="D151" s="243" t="s">
        <v>157</v>
      </c>
      <c r="E151" s="244" t="s">
        <v>1</v>
      </c>
      <c r="F151" s="245" t="s">
        <v>410</v>
      </c>
      <c r="G151" s="242"/>
      <c r="H151" s="244" t="s">
        <v>1</v>
      </c>
      <c r="I151" s="246"/>
      <c r="J151" s="242"/>
      <c r="K151" s="242"/>
      <c r="L151" s="247"/>
      <c r="M151" s="248"/>
      <c r="N151" s="249"/>
      <c r="O151" s="249"/>
      <c r="P151" s="249"/>
      <c r="Q151" s="249"/>
      <c r="R151" s="249"/>
      <c r="S151" s="249"/>
      <c r="T151" s="25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1" t="s">
        <v>157</v>
      </c>
      <c r="AU151" s="251" t="s">
        <v>92</v>
      </c>
      <c r="AV151" s="13" t="s">
        <v>90</v>
      </c>
      <c r="AW151" s="13" t="s">
        <v>36</v>
      </c>
      <c r="AX151" s="13" t="s">
        <v>83</v>
      </c>
      <c r="AY151" s="251" t="s">
        <v>147</v>
      </c>
    </row>
    <row r="152" s="13" customFormat="1">
      <c r="A152" s="13"/>
      <c r="B152" s="241"/>
      <c r="C152" s="242"/>
      <c r="D152" s="243" t="s">
        <v>157</v>
      </c>
      <c r="E152" s="244" t="s">
        <v>1</v>
      </c>
      <c r="F152" s="245" t="s">
        <v>159</v>
      </c>
      <c r="G152" s="242"/>
      <c r="H152" s="244" t="s">
        <v>1</v>
      </c>
      <c r="I152" s="246"/>
      <c r="J152" s="242"/>
      <c r="K152" s="242"/>
      <c r="L152" s="247"/>
      <c r="M152" s="248"/>
      <c r="N152" s="249"/>
      <c r="O152" s="249"/>
      <c r="P152" s="249"/>
      <c r="Q152" s="249"/>
      <c r="R152" s="249"/>
      <c r="S152" s="249"/>
      <c r="T152" s="25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1" t="s">
        <v>157</v>
      </c>
      <c r="AU152" s="251" t="s">
        <v>92</v>
      </c>
      <c r="AV152" s="13" t="s">
        <v>90</v>
      </c>
      <c r="AW152" s="13" t="s">
        <v>36</v>
      </c>
      <c r="AX152" s="13" t="s">
        <v>83</v>
      </c>
      <c r="AY152" s="251" t="s">
        <v>147</v>
      </c>
    </row>
    <row r="153" s="14" customFormat="1">
      <c r="A153" s="14"/>
      <c r="B153" s="252"/>
      <c r="C153" s="253"/>
      <c r="D153" s="243" t="s">
        <v>157</v>
      </c>
      <c r="E153" s="254" t="s">
        <v>1</v>
      </c>
      <c r="F153" s="255" t="s">
        <v>411</v>
      </c>
      <c r="G153" s="253"/>
      <c r="H153" s="256">
        <v>7.2960000000000003</v>
      </c>
      <c r="I153" s="257"/>
      <c r="J153" s="253"/>
      <c r="K153" s="253"/>
      <c r="L153" s="258"/>
      <c r="M153" s="259"/>
      <c r="N153" s="260"/>
      <c r="O153" s="260"/>
      <c r="P153" s="260"/>
      <c r="Q153" s="260"/>
      <c r="R153" s="260"/>
      <c r="S153" s="260"/>
      <c r="T153" s="26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2" t="s">
        <v>157</v>
      </c>
      <c r="AU153" s="262" t="s">
        <v>92</v>
      </c>
      <c r="AV153" s="14" t="s">
        <v>92</v>
      </c>
      <c r="AW153" s="14" t="s">
        <v>36</v>
      </c>
      <c r="AX153" s="14" t="s">
        <v>83</v>
      </c>
      <c r="AY153" s="262" t="s">
        <v>147</v>
      </c>
    </row>
    <row r="154" s="14" customFormat="1">
      <c r="A154" s="14"/>
      <c r="B154" s="252"/>
      <c r="C154" s="253"/>
      <c r="D154" s="243" t="s">
        <v>157</v>
      </c>
      <c r="E154" s="254" t="s">
        <v>1</v>
      </c>
      <c r="F154" s="255" t="s">
        <v>412</v>
      </c>
      <c r="G154" s="253"/>
      <c r="H154" s="256">
        <v>-3.6360000000000001</v>
      </c>
      <c r="I154" s="257"/>
      <c r="J154" s="253"/>
      <c r="K154" s="253"/>
      <c r="L154" s="258"/>
      <c r="M154" s="259"/>
      <c r="N154" s="260"/>
      <c r="O154" s="260"/>
      <c r="P154" s="260"/>
      <c r="Q154" s="260"/>
      <c r="R154" s="260"/>
      <c r="S154" s="260"/>
      <c r="T154" s="26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2" t="s">
        <v>157</v>
      </c>
      <c r="AU154" s="262" t="s">
        <v>92</v>
      </c>
      <c r="AV154" s="14" t="s">
        <v>92</v>
      </c>
      <c r="AW154" s="14" t="s">
        <v>36</v>
      </c>
      <c r="AX154" s="14" t="s">
        <v>83</v>
      </c>
      <c r="AY154" s="262" t="s">
        <v>147</v>
      </c>
    </row>
    <row r="155" s="14" customFormat="1">
      <c r="A155" s="14"/>
      <c r="B155" s="252"/>
      <c r="C155" s="253"/>
      <c r="D155" s="243" t="s">
        <v>157</v>
      </c>
      <c r="E155" s="254" t="s">
        <v>1</v>
      </c>
      <c r="F155" s="255" t="s">
        <v>413</v>
      </c>
      <c r="G155" s="253"/>
      <c r="H155" s="256">
        <v>1.8899999999999999</v>
      </c>
      <c r="I155" s="257"/>
      <c r="J155" s="253"/>
      <c r="K155" s="253"/>
      <c r="L155" s="258"/>
      <c r="M155" s="259"/>
      <c r="N155" s="260"/>
      <c r="O155" s="260"/>
      <c r="P155" s="260"/>
      <c r="Q155" s="260"/>
      <c r="R155" s="260"/>
      <c r="S155" s="260"/>
      <c r="T155" s="26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2" t="s">
        <v>157</v>
      </c>
      <c r="AU155" s="262" t="s">
        <v>92</v>
      </c>
      <c r="AV155" s="14" t="s">
        <v>92</v>
      </c>
      <c r="AW155" s="14" t="s">
        <v>36</v>
      </c>
      <c r="AX155" s="14" t="s">
        <v>83</v>
      </c>
      <c r="AY155" s="262" t="s">
        <v>147</v>
      </c>
    </row>
    <row r="156" s="15" customFormat="1">
      <c r="A156" s="15"/>
      <c r="B156" s="263"/>
      <c r="C156" s="264"/>
      <c r="D156" s="243" t="s">
        <v>157</v>
      </c>
      <c r="E156" s="265" t="s">
        <v>1</v>
      </c>
      <c r="F156" s="266" t="s">
        <v>161</v>
      </c>
      <c r="G156" s="264"/>
      <c r="H156" s="267">
        <v>5.5499999999999998</v>
      </c>
      <c r="I156" s="268"/>
      <c r="J156" s="264"/>
      <c r="K156" s="264"/>
      <c r="L156" s="269"/>
      <c r="M156" s="270"/>
      <c r="N156" s="271"/>
      <c r="O156" s="271"/>
      <c r="P156" s="271"/>
      <c r="Q156" s="271"/>
      <c r="R156" s="271"/>
      <c r="S156" s="271"/>
      <c r="T156" s="272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73" t="s">
        <v>157</v>
      </c>
      <c r="AU156" s="273" t="s">
        <v>92</v>
      </c>
      <c r="AV156" s="15" t="s">
        <v>155</v>
      </c>
      <c r="AW156" s="15" t="s">
        <v>36</v>
      </c>
      <c r="AX156" s="15" t="s">
        <v>90</v>
      </c>
      <c r="AY156" s="273" t="s">
        <v>147</v>
      </c>
    </row>
    <row r="157" s="2" customFormat="1" ht="16.5" customHeight="1">
      <c r="A157" s="39"/>
      <c r="B157" s="40"/>
      <c r="C157" s="228" t="s">
        <v>179</v>
      </c>
      <c r="D157" s="228" t="s">
        <v>150</v>
      </c>
      <c r="E157" s="229" t="s">
        <v>414</v>
      </c>
      <c r="F157" s="230" t="s">
        <v>415</v>
      </c>
      <c r="G157" s="231" t="s">
        <v>153</v>
      </c>
      <c r="H157" s="232">
        <v>1.75</v>
      </c>
      <c r="I157" s="233"/>
      <c r="J157" s="234">
        <f>ROUND(I157*H157,2)</f>
        <v>0</v>
      </c>
      <c r="K157" s="230" t="s">
        <v>154</v>
      </c>
      <c r="L157" s="45"/>
      <c r="M157" s="235" t="s">
        <v>1</v>
      </c>
      <c r="N157" s="236" t="s">
        <v>48</v>
      </c>
      <c r="O157" s="92"/>
      <c r="P157" s="237">
        <f>O157*H157</f>
        <v>0</v>
      </c>
      <c r="Q157" s="237">
        <v>0.054600000000000003</v>
      </c>
      <c r="R157" s="237">
        <f>Q157*H157</f>
        <v>0.09555000000000001</v>
      </c>
      <c r="S157" s="237">
        <v>0</v>
      </c>
      <c r="T157" s="238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9" t="s">
        <v>155</v>
      </c>
      <c r="AT157" s="239" t="s">
        <v>150</v>
      </c>
      <c r="AU157" s="239" t="s">
        <v>92</v>
      </c>
      <c r="AY157" s="18" t="s">
        <v>147</v>
      </c>
      <c r="BE157" s="240">
        <f>IF(N157="základní",J157,0)</f>
        <v>0</v>
      </c>
      <c r="BF157" s="240">
        <f>IF(N157="snížená",J157,0)</f>
        <v>0</v>
      </c>
      <c r="BG157" s="240">
        <f>IF(N157="zákl. přenesená",J157,0)</f>
        <v>0</v>
      </c>
      <c r="BH157" s="240">
        <f>IF(N157="sníž. přenesená",J157,0)</f>
        <v>0</v>
      </c>
      <c r="BI157" s="240">
        <f>IF(N157="nulová",J157,0)</f>
        <v>0</v>
      </c>
      <c r="BJ157" s="18" t="s">
        <v>90</v>
      </c>
      <c r="BK157" s="240">
        <f>ROUND(I157*H157,2)</f>
        <v>0</v>
      </c>
      <c r="BL157" s="18" t="s">
        <v>155</v>
      </c>
      <c r="BM157" s="239" t="s">
        <v>416</v>
      </c>
    </row>
    <row r="158" s="13" customFormat="1">
      <c r="A158" s="13"/>
      <c r="B158" s="241"/>
      <c r="C158" s="242"/>
      <c r="D158" s="243" t="s">
        <v>157</v>
      </c>
      <c r="E158" s="244" t="s">
        <v>1</v>
      </c>
      <c r="F158" s="245" t="s">
        <v>417</v>
      </c>
      <c r="G158" s="242"/>
      <c r="H158" s="244" t="s">
        <v>1</v>
      </c>
      <c r="I158" s="246"/>
      <c r="J158" s="242"/>
      <c r="K158" s="242"/>
      <c r="L158" s="247"/>
      <c r="M158" s="248"/>
      <c r="N158" s="249"/>
      <c r="O158" s="249"/>
      <c r="P158" s="249"/>
      <c r="Q158" s="249"/>
      <c r="R158" s="249"/>
      <c r="S158" s="249"/>
      <c r="T158" s="25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1" t="s">
        <v>157</v>
      </c>
      <c r="AU158" s="251" t="s">
        <v>92</v>
      </c>
      <c r="AV158" s="13" t="s">
        <v>90</v>
      </c>
      <c r="AW158" s="13" t="s">
        <v>36</v>
      </c>
      <c r="AX158" s="13" t="s">
        <v>83</v>
      </c>
      <c r="AY158" s="251" t="s">
        <v>147</v>
      </c>
    </row>
    <row r="159" s="13" customFormat="1">
      <c r="A159" s="13"/>
      <c r="B159" s="241"/>
      <c r="C159" s="242"/>
      <c r="D159" s="243" t="s">
        <v>157</v>
      </c>
      <c r="E159" s="244" t="s">
        <v>1</v>
      </c>
      <c r="F159" s="245" t="s">
        <v>159</v>
      </c>
      <c r="G159" s="242"/>
      <c r="H159" s="244" t="s">
        <v>1</v>
      </c>
      <c r="I159" s="246"/>
      <c r="J159" s="242"/>
      <c r="K159" s="242"/>
      <c r="L159" s="247"/>
      <c r="M159" s="248"/>
      <c r="N159" s="249"/>
      <c r="O159" s="249"/>
      <c r="P159" s="249"/>
      <c r="Q159" s="249"/>
      <c r="R159" s="249"/>
      <c r="S159" s="249"/>
      <c r="T159" s="25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1" t="s">
        <v>157</v>
      </c>
      <c r="AU159" s="251" t="s">
        <v>92</v>
      </c>
      <c r="AV159" s="13" t="s">
        <v>90</v>
      </c>
      <c r="AW159" s="13" t="s">
        <v>36</v>
      </c>
      <c r="AX159" s="13" t="s">
        <v>83</v>
      </c>
      <c r="AY159" s="251" t="s">
        <v>147</v>
      </c>
    </row>
    <row r="160" s="14" customFormat="1">
      <c r="A160" s="14"/>
      <c r="B160" s="252"/>
      <c r="C160" s="253"/>
      <c r="D160" s="243" t="s">
        <v>157</v>
      </c>
      <c r="E160" s="254" t="s">
        <v>1</v>
      </c>
      <c r="F160" s="255" t="s">
        <v>418</v>
      </c>
      <c r="G160" s="253"/>
      <c r="H160" s="256">
        <v>1.75</v>
      </c>
      <c r="I160" s="257"/>
      <c r="J160" s="253"/>
      <c r="K160" s="253"/>
      <c r="L160" s="258"/>
      <c r="M160" s="259"/>
      <c r="N160" s="260"/>
      <c r="O160" s="260"/>
      <c r="P160" s="260"/>
      <c r="Q160" s="260"/>
      <c r="R160" s="260"/>
      <c r="S160" s="260"/>
      <c r="T160" s="26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2" t="s">
        <v>157</v>
      </c>
      <c r="AU160" s="262" t="s">
        <v>92</v>
      </c>
      <c r="AV160" s="14" t="s">
        <v>92</v>
      </c>
      <c r="AW160" s="14" t="s">
        <v>36</v>
      </c>
      <c r="AX160" s="14" t="s">
        <v>83</v>
      </c>
      <c r="AY160" s="262" t="s">
        <v>147</v>
      </c>
    </row>
    <row r="161" s="15" customFormat="1">
      <c r="A161" s="15"/>
      <c r="B161" s="263"/>
      <c r="C161" s="264"/>
      <c r="D161" s="243" t="s">
        <v>157</v>
      </c>
      <c r="E161" s="265" t="s">
        <v>1</v>
      </c>
      <c r="F161" s="266" t="s">
        <v>161</v>
      </c>
      <c r="G161" s="264"/>
      <c r="H161" s="267">
        <v>1.75</v>
      </c>
      <c r="I161" s="268"/>
      <c r="J161" s="264"/>
      <c r="K161" s="264"/>
      <c r="L161" s="269"/>
      <c r="M161" s="270"/>
      <c r="N161" s="271"/>
      <c r="O161" s="271"/>
      <c r="P161" s="271"/>
      <c r="Q161" s="271"/>
      <c r="R161" s="271"/>
      <c r="S161" s="271"/>
      <c r="T161" s="272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3" t="s">
        <v>157</v>
      </c>
      <c r="AU161" s="273" t="s">
        <v>92</v>
      </c>
      <c r="AV161" s="15" t="s">
        <v>155</v>
      </c>
      <c r="AW161" s="15" t="s">
        <v>36</v>
      </c>
      <c r="AX161" s="15" t="s">
        <v>90</v>
      </c>
      <c r="AY161" s="273" t="s">
        <v>147</v>
      </c>
    </row>
    <row r="162" s="12" customFormat="1" ht="22.8" customHeight="1">
      <c r="A162" s="12"/>
      <c r="B162" s="213"/>
      <c r="C162" s="214"/>
      <c r="D162" s="215" t="s">
        <v>82</v>
      </c>
      <c r="E162" s="226" t="s">
        <v>183</v>
      </c>
      <c r="F162" s="226" t="s">
        <v>419</v>
      </c>
      <c r="G162" s="214"/>
      <c r="H162" s="214"/>
      <c r="I162" s="217"/>
      <c r="J162" s="227">
        <f>BK162</f>
        <v>0</v>
      </c>
      <c r="K162" s="214"/>
      <c r="L162" s="218"/>
      <c r="M162" s="219"/>
      <c r="N162" s="220"/>
      <c r="O162" s="220"/>
      <c r="P162" s="221">
        <f>SUM(P163:P230)</f>
        <v>0</v>
      </c>
      <c r="Q162" s="220"/>
      <c r="R162" s="221">
        <f>SUM(R163:R230)</f>
        <v>27.763463099999996</v>
      </c>
      <c r="S162" s="220"/>
      <c r="T162" s="222">
        <f>SUM(T163:T230)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23" t="s">
        <v>90</v>
      </c>
      <c r="AT162" s="224" t="s">
        <v>82</v>
      </c>
      <c r="AU162" s="224" t="s">
        <v>90</v>
      </c>
      <c r="AY162" s="223" t="s">
        <v>147</v>
      </c>
      <c r="BK162" s="225">
        <f>SUM(BK163:BK230)</f>
        <v>0</v>
      </c>
    </row>
    <row r="163" s="2" customFormat="1" ht="24.15" customHeight="1">
      <c r="A163" s="39"/>
      <c r="B163" s="40"/>
      <c r="C163" s="228" t="s">
        <v>183</v>
      </c>
      <c r="D163" s="228" t="s">
        <v>150</v>
      </c>
      <c r="E163" s="229" t="s">
        <v>420</v>
      </c>
      <c r="F163" s="230" t="s">
        <v>421</v>
      </c>
      <c r="G163" s="231" t="s">
        <v>276</v>
      </c>
      <c r="H163" s="232">
        <v>5</v>
      </c>
      <c r="I163" s="233"/>
      <c r="J163" s="234">
        <f>ROUND(I163*H163,2)</f>
        <v>0</v>
      </c>
      <c r="K163" s="230" t="s">
        <v>154</v>
      </c>
      <c r="L163" s="45"/>
      <c r="M163" s="235" t="s">
        <v>1</v>
      </c>
      <c r="N163" s="236" t="s">
        <v>48</v>
      </c>
      <c r="O163" s="92"/>
      <c r="P163" s="237">
        <f>O163*H163</f>
        <v>0</v>
      </c>
      <c r="Q163" s="237">
        <v>0.15409999999999999</v>
      </c>
      <c r="R163" s="237">
        <f>Q163*H163</f>
        <v>0.77049999999999996</v>
      </c>
      <c r="S163" s="237">
        <v>0</v>
      </c>
      <c r="T163" s="238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9" t="s">
        <v>155</v>
      </c>
      <c r="AT163" s="239" t="s">
        <v>150</v>
      </c>
      <c r="AU163" s="239" t="s">
        <v>92</v>
      </c>
      <c r="AY163" s="18" t="s">
        <v>147</v>
      </c>
      <c r="BE163" s="240">
        <f>IF(N163="základní",J163,0)</f>
        <v>0</v>
      </c>
      <c r="BF163" s="240">
        <f>IF(N163="snížená",J163,0)</f>
        <v>0</v>
      </c>
      <c r="BG163" s="240">
        <f>IF(N163="zákl. přenesená",J163,0)</f>
        <v>0</v>
      </c>
      <c r="BH163" s="240">
        <f>IF(N163="sníž. přenesená",J163,0)</f>
        <v>0</v>
      </c>
      <c r="BI163" s="240">
        <f>IF(N163="nulová",J163,0)</f>
        <v>0</v>
      </c>
      <c r="BJ163" s="18" t="s">
        <v>90</v>
      </c>
      <c r="BK163" s="240">
        <f>ROUND(I163*H163,2)</f>
        <v>0</v>
      </c>
      <c r="BL163" s="18" t="s">
        <v>155</v>
      </c>
      <c r="BM163" s="239" t="s">
        <v>422</v>
      </c>
    </row>
    <row r="164" s="13" customFormat="1">
      <c r="A164" s="13"/>
      <c r="B164" s="241"/>
      <c r="C164" s="242"/>
      <c r="D164" s="243" t="s">
        <v>157</v>
      </c>
      <c r="E164" s="244" t="s">
        <v>1</v>
      </c>
      <c r="F164" s="245" t="s">
        <v>423</v>
      </c>
      <c r="G164" s="242"/>
      <c r="H164" s="244" t="s">
        <v>1</v>
      </c>
      <c r="I164" s="246"/>
      <c r="J164" s="242"/>
      <c r="K164" s="242"/>
      <c r="L164" s="247"/>
      <c r="M164" s="248"/>
      <c r="N164" s="249"/>
      <c r="O164" s="249"/>
      <c r="P164" s="249"/>
      <c r="Q164" s="249"/>
      <c r="R164" s="249"/>
      <c r="S164" s="249"/>
      <c r="T164" s="25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1" t="s">
        <v>157</v>
      </c>
      <c r="AU164" s="251" t="s">
        <v>92</v>
      </c>
      <c r="AV164" s="13" t="s">
        <v>90</v>
      </c>
      <c r="AW164" s="13" t="s">
        <v>36</v>
      </c>
      <c r="AX164" s="13" t="s">
        <v>83</v>
      </c>
      <c r="AY164" s="251" t="s">
        <v>147</v>
      </c>
    </row>
    <row r="165" s="13" customFormat="1">
      <c r="A165" s="13"/>
      <c r="B165" s="241"/>
      <c r="C165" s="242"/>
      <c r="D165" s="243" t="s">
        <v>157</v>
      </c>
      <c r="E165" s="244" t="s">
        <v>1</v>
      </c>
      <c r="F165" s="245" t="s">
        <v>159</v>
      </c>
      <c r="G165" s="242"/>
      <c r="H165" s="244" t="s">
        <v>1</v>
      </c>
      <c r="I165" s="246"/>
      <c r="J165" s="242"/>
      <c r="K165" s="242"/>
      <c r="L165" s="247"/>
      <c r="M165" s="248"/>
      <c r="N165" s="249"/>
      <c r="O165" s="249"/>
      <c r="P165" s="249"/>
      <c r="Q165" s="249"/>
      <c r="R165" s="249"/>
      <c r="S165" s="249"/>
      <c r="T165" s="25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1" t="s">
        <v>157</v>
      </c>
      <c r="AU165" s="251" t="s">
        <v>92</v>
      </c>
      <c r="AV165" s="13" t="s">
        <v>90</v>
      </c>
      <c r="AW165" s="13" t="s">
        <v>36</v>
      </c>
      <c r="AX165" s="13" t="s">
        <v>83</v>
      </c>
      <c r="AY165" s="251" t="s">
        <v>147</v>
      </c>
    </row>
    <row r="166" s="14" customFormat="1">
      <c r="A166" s="14"/>
      <c r="B166" s="252"/>
      <c r="C166" s="253"/>
      <c r="D166" s="243" t="s">
        <v>157</v>
      </c>
      <c r="E166" s="254" t="s">
        <v>1</v>
      </c>
      <c r="F166" s="255" t="s">
        <v>179</v>
      </c>
      <c r="G166" s="253"/>
      <c r="H166" s="256">
        <v>5</v>
      </c>
      <c r="I166" s="257"/>
      <c r="J166" s="253"/>
      <c r="K166" s="253"/>
      <c r="L166" s="258"/>
      <c r="M166" s="259"/>
      <c r="N166" s="260"/>
      <c r="O166" s="260"/>
      <c r="P166" s="260"/>
      <c r="Q166" s="260"/>
      <c r="R166" s="260"/>
      <c r="S166" s="260"/>
      <c r="T166" s="26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2" t="s">
        <v>157</v>
      </c>
      <c r="AU166" s="262" t="s">
        <v>92</v>
      </c>
      <c r="AV166" s="14" t="s">
        <v>92</v>
      </c>
      <c r="AW166" s="14" t="s">
        <v>36</v>
      </c>
      <c r="AX166" s="14" t="s">
        <v>83</v>
      </c>
      <c r="AY166" s="262" t="s">
        <v>147</v>
      </c>
    </row>
    <row r="167" s="15" customFormat="1">
      <c r="A167" s="15"/>
      <c r="B167" s="263"/>
      <c r="C167" s="264"/>
      <c r="D167" s="243" t="s">
        <v>157</v>
      </c>
      <c r="E167" s="265" t="s">
        <v>1</v>
      </c>
      <c r="F167" s="266" t="s">
        <v>161</v>
      </c>
      <c r="G167" s="264"/>
      <c r="H167" s="267">
        <v>5</v>
      </c>
      <c r="I167" s="268"/>
      <c r="J167" s="264"/>
      <c r="K167" s="264"/>
      <c r="L167" s="269"/>
      <c r="M167" s="270"/>
      <c r="N167" s="271"/>
      <c r="O167" s="271"/>
      <c r="P167" s="271"/>
      <c r="Q167" s="271"/>
      <c r="R167" s="271"/>
      <c r="S167" s="271"/>
      <c r="T167" s="272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73" t="s">
        <v>157</v>
      </c>
      <c r="AU167" s="273" t="s">
        <v>92</v>
      </c>
      <c r="AV167" s="15" t="s">
        <v>155</v>
      </c>
      <c r="AW167" s="15" t="s">
        <v>36</v>
      </c>
      <c r="AX167" s="15" t="s">
        <v>90</v>
      </c>
      <c r="AY167" s="273" t="s">
        <v>147</v>
      </c>
    </row>
    <row r="168" s="2" customFormat="1" ht="24.15" customHeight="1">
      <c r="A168" s="39"/>
      <c r="B168" s="40"/>
      <c r="C168" s="228" t="s">
        <v>190</v>
      </c>
      <c r="D168" s="228" t="s">
        <v>150</v>
      </c>
      <c r="E168" s="229" t="s">
        <v>424</v>
      </c>
      <c r="F168" s="230" t="s">
        <v>425</v>
      </c>
      <c r="G168" s="231" t="s">
        <v>153</v>
      </c>
      <c r="H168" s="232">
        <v>281.19999999999999</v>
      </c>
      <c r="I168" s="233"/>
      <c r="J168" s="234">
        <f>ROUND(I168*H168,2)</f>
        <v>0</v>
      </c>
      <c r="K168" s="230" t="s">
        <v>154</v>
      </c>
      <c r="L168" s="45"/>
      <c r="M168" s="235" t="s">
        <v>1</v>
      </c>
      <c r="N168" s="236" t="s">
        <v>48</v>
      </c>
      <c r="O168" s="92"/>
      <c r="P168" s="237">
        <f>O168*H168</f>
        <v>0</v>
      </c>
      <c r="Q168" s="237">
        <v>0.00025999999999999998</v>
      </c>
      <c r="R168" s="237">
        <f>Q168*H168</f>
        <v>0.073111999999999996</v>
      </c>
      <c r="S168" s="237">
        <v>0</v>
      </c>
      <c r="T168" s="238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9" t="s">
        <v>155</v>
      </c>
      <c r="AT168" s="239" t="s">
        <v>150</v>
      </c>
      <c r="AU168" s="239" t="s">
        <v>92</v>
      </c>
      <c r="AY168" s="18" t="s">
        <v>147</v>
      </c>
      <c r="BE168" s="240">
        <f>IF(N168="základní",J168,0)</f>
        <v>0</v>
      </c>
      <c r="BF168" s="240">
        <f>IF(N168="snížená",J168,0)</f>
        <v>0</v>
      </c>
      <c r="BG168" s="240">
        <f>IF(N168="zákl. přenesená",J168,0)</f>
        <v>0</v>
      </c>
      <c r="BH168" s="240">
        <f>IF(N168="sníž. přenesená",J168,0)</f>
        <v>0</v>
      </c>
      <c r="BI168" s="240">
        <f>IF(N168="nulová",J168,0)</f>
        <v>0</v>
      </c>
      <c r="BJ168" s="18" t="s">
        <v>90</v>
      </c>
      <c r="BK168" s="240">
        <f>ROUND(I168*H168,2)</f>
        <v>0</v>
      </c>
      <c r="BL168" s="18" t="s">
        <v>155</v>
      </c>
      <c r="BM168" s="239" t="s">
        <v>426</v>
      </c>
    </row>
    <row r="169" s="13" customFormat="1">
      <c r="A169" s="13"/>
      <c r="B169" s="241"/>
      <c r="C169" s="242"/>
      <c r="D169" s="243" t="s">
        <v>157</v>
      </c>
      <c r="E169" s="244" t="s">
        <v>1</v>
      </c>
      <c r="F169" s="245" t="s">
        <v>427</v>
      </c>
      <c r="G169" s="242"/>
      <c r="H169" s="244" t="s">
        <v>1</v>
      </c>
      <c r="I169" s="246"/>
      <c r="J169" s="242"/>
      <c r="K169" s="242"/>
      <c r="L169" s="247"/>
      <c r="M169" s="248"/>
      <c r="N169" s="249"/>
      <c r="O169" s="249"/>
      <c r="P169" s="249"/>
      <c r="Q169" s="249"/>
      <c r="R169" s="249"/>
      <c r="S169" s="249"/>
      <c r="T169" s="25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1" t="s">
        <v>157</v>
      </c>
      <c r="AU169" s="251" t="s">
        <v>92</v>
      </c>
      <c r="AV169" s="13" t="s">
        <v>90</v>
      </c>
      <c r="AW169" s="13" t="s">
        <v>36</v>
      </c>
      <c r="AX169" s="13" t="s">
        <v>83</v>
      </c>
      <c r="AY169" s="251" t="s">
        <v>147</v>
      </c>
    </row>
    <row r="170" s="13" customFormat="1">
      <c r="A170" s="13"/>
      <c r="B170" s="241"/>
      <c r="C170" s="242"/>
      <c r="D170" s="243" t="s">
        <v>157</v>
      </c>
      <c r="E170" s="244" t="s">
        <v>1</v>
      </c>
      <c r="F170" s="245" t="s">
        <v>428</v>
      </c>
      <c r="G170" s="242"/>
      <c r="H170" s="244" t="s">
        <v>1</v>
      </c>
      <c r="I170" s="246"/>
      <c r="J170" s="242"/>
      <c r="K170" s="242"/>
      <c r="L170" s="247"/>
      <c r="M170" s="248"/>
      <c r="N170" s="249"/>
      <c r="O170" s="249"/>
      <c r="P170" s="249"/>
      <c r="Q170" s="249"/>
      <c r="R170" s="249"/>
      <c r="S170" s="249"/>
      <c r="T170" s="25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1" t="s">
        <v>157</v>
      </c>
      <c r="AU170" s="251" t="s">
        <v>92</v>
      </c>
      <c r="AV170" s="13" t="s">
        <v>90</v>
      </c>
      <c r="AW170" s="13" t="s">
        <v>36</v>
      </c>
      <c r="AX170" s="13" t="s">
        <v>83</v>
      </c>
      <c r="AY170" s="251" t="s">
        <v>147</v>
      </c>
    </row>
    <row r="171" s="13" customFormat="1">
      <c r="A171" s="13"/>
      <c r="B171" s="241"/>
      <c r="C171" s="242"/>
      <c r="D171" s="243" t="s">
        <v>157</v>
      </c>
      <c r="E171" s="244" t="s">
        <v>1</v>
      </c>
      <c r="F171" s="245" t="s">
        <v>211</v>
      </c>
      <c r="G171" s="242"/>
      <c r="H171" s="244" t="s">
        <v>1</v>
      </c>
      <c r="I171" s="246"/>
      <c r="J171" s="242"/>
      <c r="K171" s="242"/>
      <c r="L171" s="247"/>
      <c r="M171" s="248"/>
      <c r="N171" s="249"/>
      <c r="O171" s="249"/>
      <c r="P171" s="249"/>
      <c r="Q171" s="249"/>
      <c r="R171" s="249"/>
      <c r="S171" s="249"/>
      <c r="T171" s="25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1" t="s">
        <v>157</v>
      </c>
      <c r="AU171" s="251" t="s">
        <v>92</v>
      </c>
      <c r="AV171" s="13" t="s">
        <v>90</v>
      </c>
      <c r="AW171" s="13" t="s">
        <v>36</v>
      </c>
      <c r="AX171" s="13" t="s">
        <v>83</v>
      </c>
      <c r="AY171" s="251" t="s">
        <v>147</v>
      </c>
    </row>
    <row r="172" s="14" customFormat="1">
      <c r="A172" s="14"/>
      <c r="B172" s="252"/>
      <c r="C172" s="253"/>
      <c r="D172" s="243" t="s">
        <v>157</v>
      </c>
      <c r="E172" s="254" t="s">
        <v>1</v>
      </c>
      <c r="F172" s="255" t="s">
        <v>429</v>
      </c>
      <c r="G172" s="253"/>
      <c r="H172" s="256">
        <v>281.19999999999999</v>
      </c>
      <c r="I172" s="257"/>
      <c r="J172" s="253"/>
      <c r="K172" s="253"/>
      <c r="L172" s="258"/>
      <c r="M172" s="259"/>
      <c r="N172" s="260"/>
      <c r="O172" s="260"/>
      <c r="P172" s="260"/>
      <c r="Q172" s="260"/>
      <c r="R172" s="260"/>
      <c r="S172" s="260"/>
      <c r="T172" s="26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2" t="s">
        <v>157</v>
      </c>
      <c r="AU172" s="262" t="s">
        <v>92</v>
      </c>
      <c r="AV172" s="14" t="s">
        <v>92</v>
      </c>
      <c r="AW172" s="14" t="s">
        <v>36</v>
      </c>
      <c r="AX172" s="14" t="s">
        <v>83</v>
      </c>
      <c r="AY172" s="262" t="s">
        <v>147</v>
      </c>
    </row>
    <row r="173" s="15" customFormat="1">
      <c r="A173" s="15"/>
      <c r="B173" s="263"/>
      <c r="C173" s="264"/>
      <c r="D173" s="243" t="s">
        <v>157</v>
      </c>
      <c r="E173" s="265" t="s">
        <v>1</v>
      </c>
      <c r="F173" s="266" t="s">
        <v>161</v>
      </c>
      <c r="G173" s="264"/>
      <c r="H173" s="267">
        <v>281.19999999999999</v>
      </c>
      <c r="I173" s="268"/>
      <c r="J173" s="264"/>
      <c r="K173" s="264"/>
      <c r="L173" s="269"/>
      <c r="M173" s="270"/>
      <c r="N173" s="271"/>
      <c r="O173" s="271"/>
      <c r="P173" s="271"/>
      <c r="Q173" s="271"/>
      <c r="R173" s="271"/>
      <c r="S173" s="271"/>
      <c r="T173" s="272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3" t="s">
        <v>157</v>
      </c>
      <c r="AU173" s="273" t="s">
        <v>92</v>
      </c>
      <c r="AV173" s="15" t="s">
        <v>155</v>
      </c>
      <c r="AW173" s="15" t="s">
        <v>36</v>
      </c>
      <c r="AX173" s="15" t="s">
        <v>90</v>
      </c>
      <c r="AY173" s="273" t="s">
        <v>147</v>
      </c>
    </row>
    <row r="174" s="2" customFormat="1" ht="21.75" customHeight="1">
      <c r="A174" s="39"/>
      <c r="B174" s="40"/>
      <c r="C174" s="228" t="s">
        <v>196</v>
      </c>
      <c r="D174" s="228" t="s">
        <v>150</v>
      </c>
      <c r="E174" s="229" t="s">
        <v>430</v>
      </c>
      <c r="F174" s="230" t="s">
        <v>431</v>
      </c>
      <c r="G174" s="231" t="s">
        <v>153</v>
      </c>
      <c r="H174" s="232">
        <v>281.19999999999999</v>
      </c>
      <c r="I174" s="233"/>
      <c r="J174" s="234">
        <f>ROUND(I174*H174,2)</f>
        <v>0</v>
      </c>
      <c r="K174" s="230" t="s">
        <v>154</v>
      </c>
      <c r="L174" s="45"/>
      <c r="M174" s="235" t="s">
        <v>1</v>
      </c>
      <c r="N174" s="236" t="s">
        <v>48</v>
      </c>
      <c r="O174" s="92"/>
      <c r="P174" s="237">
        <f>O174*H174</f>
        <v>0</v>
      </c>
      <c r="Q174" s="237">
        <v>0.0043800000000000002</v>
      </c>
      <c r="R174" s="237">
        <f>Q174*H174</f>
        <v>1.2316560000000001</v>
      </c>
      <c r="S174" s="237">
        <v>0</v>
      </c>
      <c r="T174" s="238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9" t="s">
        <v>155</v>
      </c>
      <c r="AT174" s="239" t="s">
        <v>150</v>
      </c>
      <c r="AU174" s="239" t="s">
        <v>92</v>
      </c>
      <c r="AY174" s="18" t="s">
        <v>147</v>
      </c>
      <c r="BE174" s="240">
        <f>IF(N174="základní",J174,0)</f>
        <v>0</v>
      </c>
      <c r="BF174" s="240">
        <f>IF(N174="snížená",J174,0)</f>
        <v>0</v>
      </c>
      <c r="BG174" s="240">
        <f>IF(N174="zákl. přenesená",J174,0)</f>
        <v>0</v>
      </c>
      <c r="BH174" s="240">
        <f>IF(N174="sníž. přenesená",J174,0)</f>
        <v>0</v>
      </c>
      <c r="BI174" s="240">
        <f>IF(N174="nulová",J174,0)</f>
        <v>0</v>
      </c>
      <c r="BJ174" s="18" t="s">
        <v>90</v>
      </c>
      <c r="BK174" s="240">
        <f>ROUND(I174*H174,2)</f>
        <v>0</v>
      </c>
      <c r="BL174" s="18" t="s">
        <v>155</v>
      </c>
      <c r="BM174" s="239" t="s">
        <v>432</v>
      </c>
    </row>
    <row r="175" s="13" customFormat="1">
      <c r="A175" s="13"/>
      <c r="B175" s="241"/>
      <c r="C175" s="242"/>
      <c r="D175" s="243" t="s">
        <v>157</v>
      </c>
      <c r="E175" s="244" t="s">
        <v>1</v>
      </c>
      <c r="F175" s="245" t="s">
        <v>433</v>
      </c>
      <c r="G175" s="242"/>
      <c r="H175" s="244" t="s">
        <v>1</v>
      </c>
      <c r="I175" s="246"/>
      <c r="J175" s="242"/>
      <c r="K175" s="242"/>
      <c r="L175" s="247"/>
      <c r="M175" s="248"/>
      <c r="N175" s="249"/>
      <c r="O175" s="249"/>
      <c r="P175" s="249"/>
      <c r="Q175" s="249"/>
      <c r="R175" s="249"/>
      <c r="S175" s="249"/>
      <c r="T175" s="25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1" t="s">
        <v>157</v>
      </c>
      <c r="AU175" s="251" t="s">
        <v>92</v>
      </c>
      <c r="AV175" s="13" t="s">
        <v>90</v>
      </c>
      <c r="AW175" s="13" t="s">
        <v>36</v>
      </c>
      <c r="AX175" s="13" t="s">
        <v>83</v>
      </c>
      <c r="AY175" s="251" t="s">
        <v>147</v>
      </c>
    </row>
    <row r="176" s="13" customFormat="1">
      <c r="A176" s="13"/>
      <c r="B176" s="241"/>
      <c r="C176" s="242"/>
      <c r="D176" s="243" t="s">
        <v>157</v>
      </c>
      <c r="E176" s="244" t="s">
        <v>1</v>
      </c>
      <c r="F176" s="245" t="s">
        <v>428</v>
      </c>
      <c r="G176" s="242"/>
      <c r="H176" s="244" t="s">
        <v>1</v>
      </c>
      <c r="I176" s="246"/>
      <c r="J176" s="242"/>
      <c r="K176" s="242"/>
      <c r="L176" s="247"/>
      <c r="M176" s="248"/>
      <c r="N176" s="249"/>
      <c r="O176" s="249"/>
      <c r="P176" s="249"/>
      <c r="Q176" s="249"/>
      <c r="R176" s="249"/>
      <c r="S176" s="249"/>
      <c r="T176" s="25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1" t="s">
        <v>157</v>
      </c>
      <c r="AU176" s="251" t="s">
        <v>92</v>
      </c>
      <c r="AV176" s="13" t="s">
        <v>90</v>
      </c>
      <c r="AW176" s="13" t="s">
        <v>36</v>
      </c>
      <c r="AX176" s="13" t="s">
        <v>83</v>
      </c>
      <c r="AY176" s="251" t="s">
        <v>147</v>
      </c>
    </row>
    <row r="177" s="13" customFormat="1">
      <c r="A177" s="13"/>
      <c r="B177" s="241"/>
      <c r="C177" s="242"/>
      <c r="D177" s="243" t="s">
        <v>157</v>
      </c>
      <c r="E177" s="244" t="s">
        <v>1</v>
      </c>
      <c r="F177" s="245" t="s">
        <v>211</v>
      </c>
      <c r="G177" s="242"/>
      <c r="H177" s="244" t="s">
        <v>1</v>
      </c>
      <c r="I177" s="246"/>
      <c r="J177" s="242"/>
      <c r="K177" s="242"/>
      <c r="L177" s="247"/>
      <c r="M177" s="248"/>
      <c r="N177" s="249"/>
      <c r="O177" s="249"/>
      <c r="P177" s="249"/>
      <c r="Q177" s="249"/>
      <c r="R177" s="249"/>
      <c r="S177" s="249"/>
      <c r="T177" s="25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1" t="s">
        <v>157</v>
      </c>
      <c r="AU177" s="251" t="s">
        <v>92</v>
      </c>
      <c r="AV177" s="13" t="s">
        <v>90</v>
      </c>
      <c r="AW177" s="13" t="s">
        <v>36</v>
      </c>
      <c r="AX177" s="13" t="s">
        <v>83</v>
      </c>
      <c r="AY177" s="251" t="s">
        <v>147</v>
      </c>
    </row>
    <row r="178" s="14" customFormat="1">
      <c r="A178" s="14"/>
      <c r="B178" s="252"/>
      <c r="C178" s="253"/>
      <c r="D178" s="243" t="s">
        <v>157</v>
      </c>
      <c r="E178" s="254" t="s">
        <v>1</v>
      </c>
      <c r="F178" s="255" t="s">
        <v>429</v>
      </c>
      <c r="G178" s="253"/>
      <c r="H178" s="256">
        <v>281.19999999999999</v>
      </c>
      <c r="I178" s="257"/>
      <c r="J178" s="253"/>
      <c r="K178" s="253"/>
      <c r="L178" s="258"/>
      <c r="M178" s="259"/>
      <c r="N178" s="260"/>
      <c r="O178" s="260"/>
      <c r="P178" s="260"/>
      <c r="Q178" s="260"/>
      <c r="R178" s="260"/>
      <c r="S178" s="260"/>
      <c r="T178" s="26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2" t="s">
        <v>157</v>
      </c>
      <c r="AU178" s="262" t="s">
        <v>92</v>
      </c>
      <c r="AV178" s="14" t="s">
        <v>92</v>
      </c>
      <c r="AW178" s="14" t="s">
        <v>36</v>
      </c>
      <c r="AX178" s="14" t="s">
        <v>83</v>
      </c>
      <c r="AY178" s="262" t="s">
        <v>147</v>
      </c>
    </row>
    <row r="179" s="15" customFormat="1">
      <c r="A179" s="15"/>
      <c r="B179" s="263"/>
      <c r="C179" s="264"/>
      <c r="D179" s="243" t="s">
        <v>157</v>
      </c>
      <c r="E179" s="265" t="s">
        <v>1</v>
      </c>
      <c r="F179" s="266" t="s">
        <v>161</v>
      </c>
      <c r="G179" s="264"/>
      <c r="H179" s="267">
        <v>281.19999999999999</v>
      </c>
      <c r="I179" s="268"/>
      <c r="J179" s="264"/>
      <c r="K179" s="264"/>
      <c r="L179" s="269"/>
      <c r="M179" s="270"/>
      <c r="N179" s="271"/>
      <c r="O179" s="271"/>
      <c r="P179" s="271"/>
      <c r="Q179" s="271"/>
      <c r="R179" s="271"/>
      <c r="S179" s="271"/>
      <c r="T179" s="272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73" t="s">
        <v>157</v>
      </c>
      <c r="AU179" s="273" t="s">
        <v>92</v>
      </c>
      <c r="AV179" s="15" t="s">
        <v>155</v>
      </c>
      <c r="AW179" s="15" t="s">
        <v>36</v>
      </c>
      <c r="AX179" s="15" t="s">
        <v>90</v>
      </c>
      <c r="AY179" s="273" t="s">
        <v>147</v>
      </c>
    </row>
    <row r="180" s="2" customFormat="1" ht="44.25" customHeight="1">
      <c r="A180" s="39"/>
      <c r="B180" s="40"/>
      <c r="C180" s="228" t="s">
        <v>148</v>
      </c>
      <c r="D180" s="228" t="s">
        <v>150</v>
      </c>
      <c r="E180" s="229" t="s">
        <v>434</v>
      </c>
      <c r="F180" s="230" t="s">
        <v>435</v>
      </c>
      <c r="G180" s="231" t="s">
        <v>153</v>
      </c>
      <c r="H180" s="232">
        <v>281.19999999999999</v>
      </c>
      <c r="I180" s="233"/>
      <c r="J180" s="234">
        <f>ROUND(I180*H180,2)</f>
        <v>0</v>
      </c>
      <c r="K180" s="230" t="s">
        <v>154</v>
      </c>
      <c r="L180" s="45"/>
      <c r="M180" s="235" t="s">
        <v>1</v>
      </c>
      <c r="N180" s="236" t="s">
        <v>48</v>
      </c>
      <c r="O180" s="92"/>
      <c r="P180" s="237">
        <f>O180*H180</f>
        <v>0</v>
      </c>
      <c r="Q180" s="237">
        <v>0.021899999999999999</v>
      </c>
      <c r="R180" s="237">
        <f>Q180*H180</f>
        <v>6.1582799999999995</v>
      </c>
      <c r="S180" s="237">
        <v>0</v>
      </c>
      <c r="T180" s="238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9" t="s">
        <v>155</v>
      </c>
      <c r="AT180" s="239" t="s">
        <v>150</v>
      </c>
      <c r="AU180" s="239" t="s">
        <v>92</v>
      </c>
      <c r="AY180" s="18" t="s">
        <v>147</v>
      </c>
      <c r="BE180" s="240">
        <f>IF(N180="základní",J180,0)</f>
        <v>0</v>
      </c>
      <c r="BF180" s="240">
        <f>IF(N180="snížená",J180,0)</f>
        <v>0</v>
      </c>
      <c r="BG180" s="240">
        <f>IF(N180="zákl. přenesená",J180,0)</f>
        <v>0</v>
      </c>
      <c r="BH180" s="240">
        <f>IF(N180="sníž. přenesená",J180,0)</f>
        <v>0</v>
      </c>
      <c r="BI180" s="240">
        <f>IF(N180="nulová",J180,0)</f>
        <v>0</v>
      </c>
      <c r="BJ180" s="18" t="s">
        <v>90</v>
      </c>
      <c r="BK180" s="240">
        <f>ROUND(I180*H180,2)</f>
        <v>0</v>
      </c>
      <c r="BL180" s="18" t="s">
        <v>155</v>
      </c>
      <c r="BM180" s="239" t="s">
        <v>436</v>
      </c>
    </row>
    <row r="181" s="13" customFormat="1">
      <c r="A181" s="13"/>
      <c r="B181" s="241"/>
      <c r="C181" s="242"/>
      <c r="D181" s="243" t="s">
        <v>157</v>
      </c>
      <c r="E181" s="244" t="s">
        <v>1</v>
      </c>
      <c r="F181" s="245" t="s">
        <v>437</v>
      </c>
      <c r="G181" s="242"/>
      <c r="H181" s="244" t="s">
        <v>1</v>
      </c>
      <c r="I181" s="246"/>
      <c r="J181" s="242"/>
      <c r="K181" s="242"/>
      <c r="L181" s="247"/>
      <c r="M181" s="248"/>
      <c r="N181" s="249"/>
      <c r="O181" s="249"/>
      <c r="P181" s="249"/>
      <c r="Q181" s="249"/>
      <c r="R181" s="249"/>
      <c r="S181" s="249"/>
      <c r="T181" s="25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1" t="s">
        <v>157</v>
      </c>
      <c r="AU181" s="251" t="s">
        <v>92</v>
      </c>
      <c r="AV181" s="13" t="s">
        <v>90</v>
      </c>
      <c r="AW181" s="13" t="s">
        <v>36</v>
      </c>
      <c r="AX181" s="13" t="s">
        <v>83</v>
      </c>
      <c r="AY181" s="251" t="s">
        <v>147</v>
      </c>
    </row>
    <row r="182" s="13" customFormat="1">
      <c r="A182" s="13"/>
      <c r="B182" s="241"/>
      <c r="C182" s="242"/>
      <c r="D182" s="243" t="s">
        <v>157</v>
      </c>
      <c r="E182" s="244" t="s">
        <v>1</v>
      </c>
      <c r="F182" s="245" t="s">
        <v>428</v>
      </c>
      <c r="G182" s="242"/>
      <c r="H182" s="244" t="s">
        <v>1</v>
      </c>
      <c r="I182" s="246"/>
      <c r="J182" s="242"/>
      <c r="K182" s="242"/>
      <c r="L182" s="247"/>
      <c r="M182" s="248"/>
      <c r="N182" s="249"/>
      <c r="O182" s="249"/>
      <c r="P182" s="249"/>
      <c r="Q182" s="249"/>
      <c r="R182" s="249"/>
      <c r="S182" s="249"/>
      <c r="T182" s="25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1" t="s">
        <v>157</v>
      </c>
      <c r="AU182" s="251" t="s">
        <v>92</v>
      </c>
      <c r="AV182" s="13" t="s">
        <v>90</v>
      </c>
      <c r="AW182" s="13" t="s">
        <v>36</v>
      </c>
      <c r="AX182" s="13" t="s">
        <v>83</v>
      </c>
      <c r="AY182" s="251" t="s">
        <v>147</v>
      </c>
    </row>
    <row r="183" s="13" customFormat="1">
      <c r="A183" s="13"/>
      <c r="B183" s="241"/>
      <c r="C183" s="242"/>
      <c r="D183" s="243" t="s">
        <v>157</v>
      </c>
      <c r="E183" s="244" t="s">
        <v>1</v>
      </c>
      <c r="F183" s="245" t="s">
        <v>211</v>
      </c>
      <c r="G183" s="242"/>
      <c r="H183" s="244" t="s">
        <v>1</v>
      </c>
      <c r="I183" s="246"/>
      <c r="J183" s="242"/>
      <c r="K183" s="242"/>
      <c r="L183" s="247"/>
      <c r="M183" s="248"/>
      <c r="N183" s="249"/>
      <c r="O183" s="249"/>
      <c r="P183" s="249"/>
      <c r="Q183" s="249"/>
      <c r="R183" s="249"/>
      <c r="S183" s="249"/>
      <c r="T183" s="25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1" t="s">
        <v>157</v>
      </c>
      <c r="AU183" s="251" t="s">
        <v>92</v>
      </c>
      <c r="AV183" s="13" t="s">
        <v>90</v>
      </c>
      <c r="AW183" s="13" t="s">
        <v>36</v>
      </c>
      <c r="AX183" s="13" t="s">
        <v>83</v>
      </c>
      <c r="AY183" s="251" t="s">
        <v>147</v>
      </c>
    </row>
    <row r="184" s="14" customFormat="1">
      <c r="A184" s="14"/>
      <c r="B184" s="252"/>
      <c r="C184" s="253"/>
      <c r="D184" s="243" t="s">
        <v>157</v>
      </c>
      <c r="E184" s="254" t="s">
        <v>1</v>
      </c>
      <c r="F184" s="255" t="s">
        <v>212</v>
      </c>
      <c r="G184" s="253"/>
      <c r="H184" s="256">
        <v>281.19999999999999</v>
      </c>
      <c r="I184" s="257"/>
      <c r="J184" s="253"/>
      <c r="K184" s="253"/>
      <c r="L184" s="258"/>
      <c r="M184" s="259"/>
      <c r="N184" s="260"/>
      <c r="O184" s="260"/>
      <c r="P184" s="260"/>
      <c r="Q184" s="260"/>
      <c r="R184" s="260"/>
      <c r="S184" s="260"/>
      <c r="T184" s="26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2" t="s">
        <v>157</v>
      </c>
      <c r="AU184" s="262" t="s">
        <v>92</v>
      </c>
      <c r="AV184" s="14" t="s">
        <v>92</v>
      </c>
      <c r="AW184" s="14" t="s">
        <v>36</v>
      </c>
      <c r="AX184" s="14" t="s">
        <v>83</v>
      </c>
      <c r="AY184" s="262" t="s">
        <v>147</v>
      </c>
    </row>
    <row r="185" s="16" customFormat="1">
      <c r="A185" s="16"/>
      <c r="B185" s="289"/>
      <c r="C185" s="290"/>
      <c r="D185" s="243" t="s">
        <v>157</v>
      </c>
      <c r="E185" s="291" t="s">
        <v>384</v>
      </c>
      <c r="F185" s="292" t="s">
        <v>438</v>
      </c>
      <c r="G185" s="290"/>
      <c r="H185" s="293">
        <v>281.19999999999999</v>
      </c>
      <c r="I185" s="294"/>
      <c r="J185" s="290"/>
      <c r="K185" s="290"/>
      <c r="L185" s="295"/>
      <c r="M185" s="296"/>
      <c r="N185" s="297"/>
      <c r="O185" s="297"/>
      <c r="P185" s="297"/>
      <c r="Q185" s="297"/>
      <c r="R185" s="297"/>
      <c r="S185" s="297"/>
      <c r="T185" s="298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T185" s="299" t="s">
        <v>157</v>
      </c>
      <c r="AU185" s="299" t="s">
        <v>92</v>
      </c>
      <c r="AV185" s="16" t="s">
        <v>166</v>
      </c>
      <c r="AW185" s="16" t="s">
        <v>36</v>
      </c>
      <c r="AX185" s="16" t="s">
        <v>83</v>
      </c>
      <c r="AY185" s="299" t="s">
        <v>147</v>
      </c>
    </row>
    <row r="186" s="15" customFormat="1">
      <c r="A186" s="15"/>
      <c r="B186" s="263"/>
      <c r="C186" s="264"/>
      <c r="D186" s="243" t="s">
        <v>157</v>
      </c>
      <c r="E186" s="265" t="s">
        <v>1</v>
      </c>
      <c r="F186" s="266" t="s">
        <v>161</v>
      </c>
      <c r="G186" s="264"/>
      <c r="H186" s="267">
        <v>281.19999999999999</v>
      </c>
      <c r="I186" s="268"/>
      <c r="J186" s="264"/>
      <c r="K186" s="264"/>
      <c r="L186" s="269"/>
      <c r="M186" s="270"/>
      <c r="N186" s="271"/>
      <c r="O186" s="271"/>
      <c r="P186" s="271"/>
      <c r="Q186" s="271"/>
      <c r="R186" s="271"/>
      <c r="S186" s="271"/>
      <c r="T186" s="272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73" t="s">
        <v>157</v>
      </c>
      <c r="AU186" s="273" t="s">
        <v>92</v>
      </c>
      <c r="AV186" s="15" t="s">
        <v>155</v>
      </c>
      <c r="AW186" s="15" t="s">
        <v>36</v>
      </c>
      <c r="AX186" s="15" t="s">
        <v>90</v>
      </c>
      <c r="AY186" s="273" t="s">
        <v>147</v>
      </c>
    </row>
    <row r="187" s="2" customFormat="1" ht="21.75" customHeight="1">
      <c r="A187" s="39"/>
      <c r="B187" s="40"/>
      <c r="C187" s="228" t="s">
        <v>206</v>
      </c>
      <c r="D187" s="228" t="s">
        <v>150</v>
      </c>
      <c r="E187" s="229" t="s">
        <v>439</v>
      </c>
      <c r="F187" s="230" t="s">
        <v>440</v>
      </c>
      <c r="G187" s="231" t="s">
        <v>153</v>
      </c>
      <c r="H187" s="232">
        <v>5.6299999999999999</v>
      </c>
      <c r="I187" s="233"/>
      <c r="J187" s="234">
        <f>ROUND(I187*H187,2)</f>
        <v>0</v>
      </c>
      <c r="K187" s="230" t="s">
        <v>154</v>
      </c>
      <c r="L187" s="45"/>
      <c r="M187" s="235" t="s">
        <v>1</v>
      </c>
      <c r="N187" s="236" t="s">
        <v>48</v>
      </c>
      <c r="O187" s="92"/>
      <c r="P187" s="237">
        <f>O187*H187</f>
        <v>0</v>
      </c>
      <c r="Q187" s="237">
        <v>0.00055000000000000003</v>
      </c>
      <c r="R187" s="237">
        <f>Q187*H187</f>
        <v>0.0030965000000000003</v>
      </c>
      <c r="S187" s="237">
        <v>0</v>
      </c>
      <c r="T187" s="238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9" t="s">
        <v>155</v>
      </c>
      <c r="AT187" s="239" t="s">
        <v>150</v>
      </c>
      <c r="AU187" s="239" t="s">
        <v>92</v>
      </c>
      <c r="AY187" s="18" t="s">
        <v>147</v>
      </c>
      <c r="BE187" s="240">
        <f>IF(N187="základní",J187,0)</f>
        <v>0</v>
      </c>
      <c r="BF187" s="240">
        <f>IF(N187="snížená",J187,0)</f>
        <v>0</v>
      </c>
      <c r="BG187" s="240">
        <f>IF(N187="zákl. přenesená",J187,0)</f>
        <v>0</v>
      </c>
      <c r="BH187" s="240">
        <f>IF(N187="sníž. přenesená",J187,0)</f>
        <v>0</v>
      </c>
      <c r="BI187" s="240">
        <f>IF(N187="nulová",J187,0)</f>
        <v>0</v>
      </c>
      <c r="BJ187" s="18" t="s">
        <v>90</v>
      </c>
      <c r="BK187" s="240">
        <f>ROUND(I187*H187,2)</f>
        <v>0</v>
      </c>
      <c r="BL187" s="18" t="s">
        <v>155</v>
      </c>
      <c r="BM187" s="239" t="s">
        <v>441</v>
      </c>
    </row>
    <row r="188" s="13" customFormat="1">
      <c r="A188" s="13"/>
      <c r="B188" s="241"/>
      <c r="C188" s="242"/>
      <c r="D188" s="243" t="s">
        <v>157</v>
      </c>
      <c r="E188" s="244" t="s">
        <v>1</v>
      </c>
      <c r="F188" s="245" t="s">
        <v>442</v>
      </c>
      <c r="G188" s="242"/>
      <c r="H188" s="244" t="s">
        <v>1</v>
      </c>
      <c r="I188" s="246"/>
      <c r="J188" s="242"/>
      <c r="K188" s="242"/>
      <c r="L188" s="247"/>
      <c r="M188" s="248"/>
      <c r="N188" s="249"/>
      <c r="O188" s="249"/>
      <c r="P188" s="249"/>
      <c r="Q188" s="249"/>
      <c r="R188" s="249"/>
      <c r="S188" s="249"/>
      <c r="T188" s="25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1" t="s">
        <v>157</v>
      </c>
      <c r="AU188" s="251" t="s">
        <v>92</v>
      </c>
      <c r="AV188" s="13" t="s">
        <v>90</v>
      </c>
      <c r="AW188" s="13" t="s">
        <v>36</v>
      </c>
      <c r="AX188" s="13" t="s">
        <v>83</v>
      </c>
      <c r="AY188" s="251" t="s">
        <v>147</v>
      </c>
    </row>
    <row r="189" s="13" customFormat="1">
      <c r="A189" s="13"/>
      <c r="B189" s="241"/>
      <c r="C189" s="242"/>
      <c r="D189" s="243" t="s">
        <v>157</v>
      </c>
      <c r="E189" s="244" t="s">
        <v>1</v>
      </c>
      <c r="F189" s="245" t="s">
        <v>443</v>
      </c>
      <c r="G189" s="242"/>
      <c r="H189" s="244" t="s">
        <v>1</v>
      </c>
      <c r="I189" s="246"/>
      <c r="J189" s="242"/>
      <c r="K189" s="242"/>
      <c r="L189" s="247"/>
      <c r="M189" s="248"/>
      <c r="N189" s="249"/>
      <c r="O189" s="249"/>
      <c r="P189" s="249"/>
      <c r="Q189" s="249"/>
      <c r="R189" s="249"/>
      <c r="S189" s="249"/>
      <c r="T189" s="25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1" t="s">
        <v>157</v>
      </c>
      <c r="AU189" s="251" t="s">
        <v>92</v>
      </c>
      <c r="AV189" s="13" t="s">
        <v>90</v>
      </c>
      <c r="AW189" s="13" t="s">
        <v>36</v>
      </c>
      <c r="AX189" s="13" t="s">
        <v>83</v>
      </c>
      <c r="AY189" s="251" t="s">
        <v>147</v>
      </c>
    </row>
    <row r="190" s="13" customFormat="1">
      <c r="A190" s="13"/>
      <c r="B190" s="241"/>
      <c r="C190" s="242"/>
      <c r="D190" s="243" t="s">
        <v>157</v>
      </c>
      <c r="E190" s="244" t="s">
        <v>1</v>
      </c>
      <c r="F190" s="245" t="s">
        <v>444</v>
      </c>
      <c r="G190" s="242"/>
      <c r="H190" s="244" t="s">
        <v>1</v>
      </c>
      <c r="I190" s="246"/>
      <c r="J190" s="242"/>
      <c r="K190" s="242"/>
      <c r="L190" s="247"/>
      <c r="M190" s="248"/>
      <c r="N190" s="249"/>
      <c r="O190" s="249"/>
      <c r="P190" s="249"/>
      <c r="Q190" s="249"/>
      <c r="R190" s="249"/>
      <c r="S190" s="249"/>
      <c r="T190" s="25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1" t="s">
        <v>157</v>
      </c>
      <c r="AU190" s="251" t="s">
        <v>92</v>
      </c>
      <c r="AV190" s="13" t="s">
        <v>90</v>
      </c>
      <c r="AW190" s="13" t="s">
        <v>36</v>
      </c>
      <c r="AX190" s="13" t="s">
        <v>83</v>
      </c>
      <c r="AY190" s="251" t="s">
        <v>147</v>
      </c>
    </row>
    <row r="191" s="14" customFormat="1">
      <c r="A191" s="14"/>
      <c r="B191" s="252"/>
      <c r="C191" s="253"/>
      <c r="D191" s="243" t="s">
        <v>157</v>
      </c>
      <c r="E191" s="254" t="s">
        <v>1</v>
      </c>
      <c r="F191" s="255" t="s">
        <v>445</v>
      </c>
      <c r="G191" s="253"/>
      <c r="H191" s="256">
        <v>5.6299999999999999</v>
      </c>
      <c r="I191" s="257"/>
      <c r="J191" s="253"/>
      <c r="K191" s="253"/>
      <c r="L191" s="258"/>
      <c r="M191" s="259"/>
      <c r="N191" s="260"/>
      <c r="O191" s="260"/>
      <c r="P191" s="260"/>
      <c r="Q191" s="260"/>
      <c r="R191" s="260"/>
      <c r="S191" s="260"/>
      <c r="T191" s="26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2" t="s">
        <v>157</v>
      </c>
      <c r="AU191" s="262" t="s">
        <v>92</v>
      </c>
      <c r="AV191" s="14" t="s">
        <v>92</v>
      </c>
      <c r="AW191" s="14" t="s">
        <v>36</v>
      </c>
      <c r="AX191" s="14" t="s">
        <v>83</v>
      </c>
      <c r="AY191" s="262" t="s">
        <v>147</v>
      </c>
    </row>
    <row r="192" s="15" customFormat="1">
      <c r="A192" s="15"/>
      <c r="B192" s="263"/>
      <c r="C192" s="264"/>
      <c r="D192" s="243" t="s">
        <v>157</v>
      </c>
      <c r="E192" s="265" t="s">
        <v>1</v>
      </c>
      <c r="F192" s="266" t="s">
        <v>161</v>
      </c>
      <c r="G192" s="264"/>
      <c r="H192" s="267">
        <v>5.6299999999999999</v>
      </c>
      <c r="I192" s="268"/>
      <c r="J192" s="264"/>
      <c r="K192" s="264"/>
      <c r="L192" s="269"/>
      <c r="M192" s="270"/>
      <c r="N192" s="271"/>
      <c r="O192" s="271"/>
      <c r="P192" s="271"/>
      <c r="Q192" s="271"/>
      <c r="R192" s="271"/>
      <c r="S192" s="271"/>
      <c r="T192" s="272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73" t="s">
        <v>157</v>
      </c>
      <c r="AU192" s="273" t="s">
        <v>92</v>
      </c>
      <c r="AV192" s="15" t="s">
        <v>155</v>
      </c>
      <c r="AW192" s="15" t="s">
        <v>36</v>
      </c>
      <c r="AX192" s="15" t="s">
        <v>90</v>
      </c>
      <c r="AY192" s="273" t="s">
        <v>147</v>
      </c>
    </row>
    <row r="193" s="2" customFormat="1" ht="24.15" customHeight="1">
      <c r="A193" s="39"/>
      <c r="B193" s="40"/>
      <c r="C193" s="228" t="s">
        <v>213</v>
      </c>
      <c r="D193" s="228" t="s">
        <v>150</v>
      </c>
      <c r="E193" s="229" t="s">
        <v>446</v>
      </c>
      <c r="F193" s="230" t="s">
        <v>447</v>
      </c>
      <c r="G193" s="231" t="s">
        <v>153</v>
      </c>
      <c r="H193" s="232">
        <v>246.21000000000001</v>
      </c>
      <c r="I193" s="233"/>
      <c r="J193" s="234">
        <f>ROUND(I193*H193,2)</f>
        <v>0</v>
      </c>
      <c r="K193" s="230" t="s">
        <v>154</v>
      </c>
      <c r="L193" s="45"/>
      <c r="M193" s="235" t="s">
        <v>1</v>
      </c>
      <c r="N193" s="236" t="s">
        <v>48</v>
      </c>
      <c r="O193" s="92"/>
      <c r="P193" s="237">
        <f>O193*H193</f>
        <v>0</v>
      </c>
      <c r="Q193" s="237">
        <v>0.063</v>
      </c>
      <c r="R193" s="237">
        <f>Q193*H193</f>
        <v>15.511230000000001</v>
      </c>
      <c r="S193" s="237">
        <v>0</v>
      </c>
      <c r="T193" s="238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9" t="s">
        <v>155</v>
      </c>
      <c r="AT193" s="239" t="s">
        <v>150</v>
      </c>
      <c r="AU193" s="239" t="s">
        <v>92</v>
      </c>
      <c r="AY193" s="18" t="s">
        <v>147</v>
      </c>
      <c r="BE193" s="240">
        <f>IF(N193="základní",J193,0)</f>
        <v>0</v>
      </c>
      <c r="BF193" s="240">
        <f>IF(N193="snížená",J193,0)</f>
        <v>0</v>
      </c>
      <c r="BG193" s="240">
        <f>IF(N193="zákl. přenesená",J193,0)</f>
        <v>0</v>
      </c>
      <c r="BH193" s="240">
        <f>IF(N193="sníž. přenesená",J193,0)</f>
        <v>0</v>
      </c>
      <c r="BI193" s="240">
        <f>IF(N193="nulová",J193,0)</f>
        <v>0</v>
      </c>
      <c r="BJ193" s="18" t="s">
        <v>90</v>
      </c>
      <c r="BK193" s="240">
        <f>ROUND(I193*H193,2)</f>
        <v>0</v>
      </c>
      <c r="BL193" s="18" t="s">
        <v>155</v>
      </c>
      <c r="BM193" s="239" t="s">
        <v>448</v>
      </c>
    </row>
    <row r="194" s="13" customFormat="1">
      <c r="A194" s="13"/>
      <c r="B194" s="241"/>
      <c r="C194" s="242"/>
      <c r="D194" s="243" t="s">
        <v>157</v>
      </c>
      <c r="E194" s="244" t="s">
        <v>1</v>
      </c>
      <c r="F194" s="245" t="s">
        <v>449</v>
      </c>
      <c r="G194" s="242"/>
      <c r="H194" s="244" t="s">
        <v>1</v>
      </c>
      <c r="I194" s="246"/>
      <c r="J194" s="242"/>
      <c r="K194" s="242"/>
      <c r="L194" s="247"/>
      <c r="M194" s="248"/>
      <c r="N194" s="249"/>
      <c r="O194" s="249"/>
      <c r="P194" s="249"/>
      <c r="Q194" s="249"/>
      <c r="R194" s="249"/>
      <c r="S194" s="249"/>
      <c r="T194" s="25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1" t="s">
        <v>157</v>
      </c>
      <c r="AU194" s="251" t="s">
        <v>92</v>
      </c>
      <c r="AV194" s="13" t="s">
        <v>90</v>
      </c>
      <c r="AW194" s="13" t="s">
        <v>36</v>
      </c>
      <c r="AX194" s="13" t="s">
        <v>83</v>
      </c>
      <c r="AY194" s="251" t="s">
        <v>147</v>
      </c>
    </row>
    <row r="195" s="13" customFormat="1">
      <c r="A195" s="13"/>
      <c r="B195" s="241"/>
      <c r="C195" s="242"/>
      <c r="D195" s="243" t="s">
        <v>157</v>
      </c>
      <c r="E195" s="244" t="s">
        <v>1</v>
      </c>
      <c r="F195" s="245" t="s">
        <v>450</v>
      </c>
      <c r="G195" s="242"/>
      <c r="H195" s="244" t="s">
        <v>1</v>
      </c>
      <c r="I195" s="246"/>
      <c r="J195" s="242"/>
      <c r="K195" s="242"/>
      <c r="L195" s="247"/>
      <c r="M195" s="248"/>
      <c r="N195" s="249"/>
      <c r="O195" s="249"/>
      <c r="P195" s="249"/>
      <c r="Q195" s="249"/>
      <c r="R195" s="249"/>
      <c r="S195" s="249"/>
      <c r="T195" s="25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1" t="s">
        <v>157</v>
      </c>
      <c r="AU195" s="251" t="s">
        <v>92</v>
      </c>
      <c r="AV195" s="13" t="s">
        <v>90</v>
      </c>
      <c r="AW195" s="13" t="s">
        <v>36</v>
      </c>
      <c r="AX195" s="13" t="s">
        <v>83</v>
      </c>
      <c r="AY195" s="251" t="s">
        <v>147</v>
      </c>
    </row>
    <row r="196" s="13" customFormat="1">
      <c r="A196" s="13"/>
      <c r="B196" s="241"/>
      <c r="C196" s="242"/>
      <c r="D196" s="243" t="s">
        <v>157</v>
      </c>
      <c r="E196" s="244" t="s">
        <v>1</v>
      </c>
      <c r="F196" s="245" t="s">
        <v>451</v>
      </c>
      <c r="G196" s="242"/>
      <c r="H196" s="244" t="s">
        <v>1</v>
      </c>
      <c r="I196" s="246"/>
      <c r="J196" s="242"/>
      <c r="K196" s="242"/>
      <c r="L196" s="247"/>
      <c r="M196" s="248"/>
      <c r="N196" s="249"/>
      <c r="O196" s="249"/>
      <c r="P196" s="249"/>
      <c r="Q196" s="249"/>
      <c r="R196" s="249"/>
      <c r="S196" s="249"/>
      <c r="T196" s="25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1" t="s">
        <v>157</v>
      </c>
      <c r="AU196" s="251" t="s">
        <v>92</v>
      </c>
      <c r="AV196" s="13" t="s">
        <v>90</v>
      </c>
      <c r="AW196" s="13" t="s">
        <v>36</v>
      </c>
      <c r="AX196" s="13" t="s">
        <v>83</v>
      </c>
      <c r="AY196" s="251" t="s">
        <v>147</v>
      </c>
    </row>
    <row r="197" s="14" customFormat="1">
      <c r="A197" s="14"/>
      <c r="B197" s="252"/>
      <c r="C197" s="253"/>
      <c r="D197" s="243" t="s">
        <v>157</v>
      </c>
      <c r="E197" s="254" t="s">
        <v>1</v>
      </c>
      <c r="F197" s="255" t="s">
        <v>452</v>
      </c>
      <c r="G197" s="253"/>
      <c r="H197" s="256">
        <v>246.21000000000001</v>
      </c>
      <c r="I197" s="257"/>
      <c r="J197" s="253"/>
      <c r="K197" s="253"/>
      <c r="L197" s="258"/>
      <c r="M197" s="259"/>
      <c r="N197" s="260"/>
      <c r="O197" s="260"/>
      <c r="P197" s="260"/>
      <c r="Q197" s="260"/>
      <c r="R197" s="260"/>
      <c r="S197" s="260"/>
      <c r="T197" s="26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2" t="s">
        <v>157</v>
      </c>
      <c r="AU197" s="262" t="s">
        <v>92</v>
      </c>
      <c r="AV197" s="14" t="s">
        <v>92</v>
      </c>
      <c r="AW197" s="14" t="s">
        <v>36</v>
      </c>
      <c r="AX197" s="14" t="s">
        <v>83</v>
      </c>
      <c r="AY197" s="262" t="s">
        <v>147</v>
      </c>
    </row>
    <row r="198" s="15" customFormat="1">
      <c r="A198" s="15"/>
      <c r="B198" s="263"/>
      <c r="C198" s="264"/>
      <c r="D198" s="243" t="s">
        <v>157</v>
      </c>
      <c r="E198" s="265" t="s">
        <v>1</v>
      </c>
      <c r="F198" s="266" t="s">
        <v>161</v>
      </c>
      <c r="G198" s="264"/>
      <c r="H198" s="267">
        <v>246.21000000000001</v>
      </c>
      <c r="I198" s="268"/>
      <c r="J198" s="264"/>
      <c r="K198" s="264"/>
      <c r="L198" s="269"/>
      <c r="M198" s="270"/>
      <c r="N198" s="271"/>
      <c r="O198" s="271"/>
      <c r="P198" s="271"/>
      <c r="Q198" s="271"/>
      <c r="R198" s="271"/>
      <c r="S198" s="271"/>
      <c r="T198" s="272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73" t="s">
        <v>157</v>
      </c>
      <c r="AU198" s="273" t="s">
        <v>92</v>
      </c>
      <c r="AV198" s="15" t="s">
        <v>155</v>
      </c>
      <c r="AW198" s="15" t="s">
        <v>36</v>
      </c>
      <c r="AX198" s="15" t="s">
        <v>90</v>
      </c>
      <c r="AY198" s="273" t="s">
        <v>147</v>
      </c>
    </row>
    <row r="199" s="2" customFormat="1" ht="24.15" customHeight="1">
      <c r="A199" s="39"/>
      <c r="B199" s="40"/>
      <c r="C199" s="228" t="s">
        <v>8</v>
      </c>
      <c r="D199" s="228" t="s">
        <v>150</v>
      </c>
      <c r="E199" s="229" t="s">
        <v>453</v>
      </c>
      <c r="F199" s="230" t="s">
        <v>454</v>
      </c>
      <c r="G199" s="231" t="s">
        <v>153</v>
      </c>
      <c r="H199" s="232">
        <v>246.21000000000001</v>
      </c>
      <c r="I199" s="233"/>
      <c r="J199" s="234">
        <f>ROUND(I199*H199,2)</f>
        <v>0</v>
      </c>
      <c r="K199" s="230" t="s">
        <v>1</v>
      </c>
      <c r="L199" s="45"/>
      <c r="M199" s="235" t="s">
        <v>1</v>
      </c>
      <c r="N199" s="236" t="s">
        <v>48</v>
      </c>
      <c r="O199" s="92"/>
      <c r="P199" s="237">
        <f>O199*H199</f>
        <v>0</v>
      </c>
      <c r="Q199" s="237">
        <v>0.00012</v>
      </c>
      <c r="R199" s="237">
        <f>Q199*H199</f>
        <v>0.029545200000000001</v>
      </c>
      <c r="S199" s="237">
        <v>0</v>
      </c>
      <c r="T199" s="238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9" t="s">
        <v>155</v>
      </c>
      <c r="AT199" s="239" t="s">
        <v>150</v>
      </c>
      <c r="AU199" s="239" t="s">
        <v>92</v>
      </c>
      <c r="AY199" s="18" t="s">
        <v>147</v>
      </c>
      <c r="BE199" s="240">
        <f>IF(N199="základní",J199,0)</f>
        <v>0</v>
      </c>
      <c r="BF199" s="240">
        <f>IF(N199="snížená",J199,0)</f>
        <v>0</v>
      </c>
      <c r="BG199" s="240">
        <f>IF(N199="zákl. přenesená",J199,0)</f>
        <v>0</v>
      </c>
      <c r="BH199" s="240">
        <f>IF(N199="sníž. přenesená",J199,0)</f>
        <v>0</v>
      </c>
      <c r="BI199" s="240">
        <f>IF(N199="nulová",J199,0)</f>
        <v>0</v>
      </c>
      <c r="BJ199" s="18" t="s">
        <v>90</v>
      </c>
      <c r="BK199" s="240">
        <f>ROUND(I199*H199,2)</f>
        <v>0</v>
      </c>
      <c r="BL199" s="18" t="s">
        <v>155</v>
      </c>
      <c r="BM199" s="239" t="s">
        <v>455</v>
      </c>
    </row>
    <row r="200" s="2" customFormat="1" ht="24.15" customHeight="1">
      <c r="A200" s="39"/>
      <c r="B200" s="40"/>
      <c r="C200" s="228" t="s">
        <v>226</v>
      </c>
      <c r="D200" s="228" t="s">
        <v>150</v>
      </c>
      <c r="E200" s="229" t="s">
        <v>456</v>
      </c>
      <c r="F200" s="230" t="s">
        <v>457</v>
      </c>
      <c r="G200" s="231" t="s">
        <v>153</v>
      </c>
      <c r="H200" s="232">
        <v>29.359999999999999</v>
      </c>
      <c r="I200" s="233"/>
      <c r="J200" s="234">
        <f>ROUND(I200*H200,2)</f>
        <v>0</v>
      </c>
      <c r="K200" s="230" t="s">
        <v>154</v>
      </c>
      <c r="L200" s="45"/>
      <c r="M200" s="235" t="s">
        <v>1</v>
      </c>
      <c r="N200" s="236" t="s">
        <v>48</v>
      </c>
      <c r="O200" s="92"/>
      <c r="P200" s="237">
        <f>O200*H200</f>
        <v>0</v>
      </c>
      <c r="Q200" s="237">
        <v>0.11</v>
      </c>
      <c r="R200" s="237">
        <f>Q200*H200</f>
        <v>3.2296</v>
      </c>
      <c r="S200" s="237">
        <v>0</v>
      </c>
      <c r="T200" s="238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9" t="s">
        <v>155</v>
      </c>
      <c r="AT200" s="239" t="s">
        <v>150</v>
      </c>
      <c r="AU200" s="239" t="s">
        <v>92</v>
      </c>
      <c r="AY200" s="18" t="s">
        <v>147</v>
      </c>
      <c r="BE200" s="240">
        <f>IF(N200="základní",J200,0)</f>
        <v>0</v>
      </c>
      <c r="BF200" s="240">
        <f>IF(N200="snížená",J200,0)</f>
        <v>0</v>
      </c>
      <c r="BG200" s="240">
        <f>IF(N200="zákl. přenesená",J200,0)</f>
        <v>0</v>
      </c>
      <c r="BH200" s="240">
        <f>IF(N200="sníž. přenesená",J200,0)</f>
        <v>0</v>
      </c>
      <c r="BI200" s="240">
        <f>IF(N200="nulová",J200,0)</f>
        <v>0</v>
      </c>
      <c r="BJ200" s="18" t="s">
        <v>90</v>
      </c>
      <c r="BK200" s="240">
        <f>ROUND(I200*H200,2)</f>
        <v>0</v>
      </c>
      <c r="BL200" s="18" t="s">
        <v>155</v>
      </c>
      <c r="BM200" s="239" t="s">
        <v>458</v>
      </c>
    </row>
    <row r="201" s="13" customFormat="1">
      <c r="A201" s="13"/>
      <c r="B201" s="241"/>
      <c r="C201" s="242"/>
      <c r="D201" s="243" t="s">
        <v>157</v>
      </c>
      <c r="E201" s="244" t="s">
        <v>1</v>
      </c>
      <c r="F201" s="245" t="s">
        <v>459</v>
      </c>
      <c r="G201" s="242"/>
      <c r="H201" s="244" t="s">
        <v>1</v>
      </c>
      <c r="I201" s="246"/>
      <c r="J201" s="242"/>
      <c r="K201" s="242"/>
      <c r="L201" s="247"/>
      <c r="M201" s="248"/>
      <c r="N201" s="249"/>
      <c r="O201" s="249"/>
      <c r="P201" s="249"/>
      <c r="Q201" s="249"/>
      <c r="R201" s="249"/>
      <c r="S201" s="249"/>
      <c r="T201" s="25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1" t="s">
        <v>157</v>
      </c>
      <c r="AU201" s="251" t="s">
        <v>92</v>
      </c>
      <c r="AV201" s="13" t="s">
        <v>90</v>
      </c>
      <c r="AW201" s="13" t="s">
        <v>36</v>
      </c>
      <c r="AX201" s="13" t="s">
        <v>83</v>
      </c>
      <c r="AY201" s="251" t="s">
        <v>147</v>
      </c>
    </row>
    <row r="202" s="13" customFormat="1">
      <c r="A202" s="13"/>
      <c r="B202" s="241"/>
      <c r="C202" s="242"/>
      <c r="D202" s="243" t="s">
        <v>157</v>
      </c>
      <c r="E202" s="244" t="s">
        <v>1</v>
      </c>
      <c r="F202" s="245" t="s">
        <v>460</v>
      </c>
      <c r="G202" s="242"/>
      <c r="H202" s="244" t="s">
        <v>1</v>
      </c>
      <c r="I202" s="246"/>
      <c r="J202" s="242"/>
      <c r="K202" s="242"/>
      <c r="L202" s="247"/>
      <c r="M202" s="248"/>
      <c r="N202" s="249"/>
      <c r="O202" s="249"/>
      <c r="P202" s="249"/>
      <c r="Q202" s="249"/>
      <c r="R202" s="249"/>
      <c r="S202" s="249"/>
      <c r="T202" s="25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1" t="s">
        <v>157</v>
      </c>
      <c r="AU202" s="251" t="s">
        <v>92</v>
      </c>
      <c r="AV202" s="13" t="s">
        <v>90</v>
      </c>
      <c r="AW202" s="13" t="s">
        <v>36</v>
      </c>
      <c r="AX202" s="13" t="s">
        <v>83</v>
      </c>
      <c r="AY202" s="251" t="s">
        <v>147</v>
      </c>
    </row>
    <row r="203" s="13" customFormat="1">
      <c r="A203" s="13"/>
      <c r="B203" s="241"/>
      <c r="C203" s="242"/>
      <c r="D203" s="243" t="s">
        <v>157</v>
      </c>
      <c r="E203" s="244" t="s">
        <v>1</v>
      </c>
      <c r="F203" s="245" t="s">
        <v>461</v>
      </c>
      <c r="G203" s="242"/>
      <c r="H203" s="244" t="s">
        <v>1</v>
      </c>
      <c r="I203" s="246"/>
      <c r="J203" s="242"/>
      <c r="K203" s="242"/>
      <c r="L203" s="247"/>
      <c r="M203" s="248"/>
      <c r="N203" s="249"/>
      <c r="O203" s="249"/>
      <c r="P203" s="249"/>
      <c r="Q203" s="249"/>
      <c r="R203" s="249"/>
      <c r="S203" s="249"/>
      <c r="T203" s="25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1" t="s">
        <v>157</v>
      </c>
      <c r="AU203" s="251" t="s">
        <v>92</v>
      </c>
      <c r="AV203" s="13" t="s">
        <v>90</v>
      </c>
      <c r="AW203" s="13" t="s">
        <v>36</v>
      </c>
      <c r="AX203" s="13" t="s">
        <v>83</v>
      </c>
      <c r="AY203" s="251" t="s">
        <v>147</v>
      </c>
    </row>
    <row r="204" s="14" customFormat="1">
      <c r="A204" s="14"/>
      <c r="B204" s="252"/>
      <c r="C204" s="253"/>
      <c r="D204" s="243" t="s">
        <v>157</v>
      </c>
      <c r="E204" s="254" t="s">
        <v>1</v>
      </c>
      <c r="F204" s="255" t="s">
        <v>462</v>
      </c>
      <c r="G204" s="253"/>
      <c r="H204" s="256">
        <v>29.359999999999999</v>
      </c>
      <c r="I204" s="257"/>
      <c r="J204" s="253"/>
      <c r="K204" s="253"/>
      <c r="L204" s="258"/>
      <c r="M204" s="259"/>
      <c r="N204" s="260"/>
      <c r="O204" s="260"/>
      <c r="P204" s="260"/>
      <c r="Q204" s="260"/>
      <c r="R204" s="260"/>
      <c r="S204" s="260"/>
      <c r="T204" s="26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2" t="s">
        <v>157</v>
      </c>
      <c r="AU204" s="262" t="s">
        <v>92</v>
      </c>
      <c r="AV204" s="14" t="s">
        <v>92</v>
      </c>
      <c r="AW204" s="14" t="s">
        <v>36</v>
      </c>
      <c r="AX204" s="14" t="s">
        <v>83</v>
      </c>
      <c r="AY204" s="262" t="s">
        <v>147</v>
      </c>
    </row>
    <row r="205" s="15" customFormat="1">
      <c r="A205" s="15"/>
      <c r="B205" s="263"/>
      <c r="C205" s="264"/>
      <c r="D205" s="243" t="s">
        <v>157</v>
      </c>
      <c r="E205" s="265" t="s">
        <v>1</v>
      </c>
      <c r="F205" s="266" t="s">
        <v>161</v>
      </c>
      <c r="G205" s="264"/>
      <c r="H205" s="267">
        <v>29.359999999999999</v>
      </c>
      <c r="I205" s="268"/>
      <c r="J205" s="264"/>
      <c r="K205" s="264"/>
      <c r="L205" s="269"/>
      <c r="M205" s="270"/>
      <c r="N205" s="271"/>
      <c r="O205" s="271"/>
      <c r="P205" s="271"/>
      <c r="Q205" s="271"/>
      <c r="R205" s="271"/>
      <c r="S205" s="271"/>
      <c r="T205" s="272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73" t="s">
        <v>157</v>
      </c>
      <c r="AU205" s="273" t="s">
        <v>92</v>
      </c>
      <c r="AV205" s="15" t="s">
        <v>155</v>
      </c>
      <c r="AW205" s="15" t="s">
        <v>36</v>
      </c>
      <c r="AX205" s="15" t="s">
        <v>90</v>
      </c>
      <c r="AY205" s="273" t="s">
        <v>147</v>
      </c>
    </row>
    <row r="206" s="2" customFormat="1" ht="24.15" customHeight="1">
      <c r="A206" s="39"/>
      <c r="B206" s="40"/>
      <c r="C206" s="228" t="s">
        <v>230</v>
      </c>
      <c r="D206" s="228" t="s">
        <v>150</v>
      </c>
      <c r="E206" s="229" t="s">
        <v>463</v>
      </c>
      <c r="F206" s="230" t="s">
        <v>464</v>
      </c>
      <c r="G206" s="231" t="s">
        <v>153</v>
      </c>
      <c r="H206" s="232">
        <v>12.300000000000001</v>
      </c>
      <c r="I206" s="233"/>
      <c r="J206" s="234">
        <f>ROUND(I206*H206,2)</f>
        <v>0</v>
      </c>
      <c r="K206" s="230" t="s">
        <v>154</v>
      </c>
      <c r="L206" s="45"/>
      <c r="M206" s="235" t="s">
        <v>1</v>
      </c>
      <c r="N206" s="236" t="s">
        <v>48</v>
      </c>
      <c r="O206" s="92"/>
      <c r="P206" s="237">
        <f>O206*H206</f>
        <v>0</v>
      </c>
      <c r="Q206" s="237">
        <v>0</v>
      </c>
      <c r="R206" s="237">
        <f>Q206*H206</f>
        <v>0</v>
      </c>
      <c r="S206" s="237">
        <v>0</v>
      </c>
      <c r="T206" s="238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9" t="s">
        <v>155</v>
      </c>
      <c r="AT206" s="239" t="s">
        <v>150</v>
      </c>
      <c r="AU206" s="239" t="s">
        <v>92</v>
      </c>
      <c r="AY206" s="18" t="s">
        <v>147</v>
      </c>
      <c r="BE206" s="240">
        <f>IF(N206="základní",J206,0)</f>
        <v>0</v>
      </c>
      <c r="BF206" s="240">
        <f>IF(N206="snížená",J206,0)</f>
        <v>0</v>
      </c>
      <c r="BG206" s="240">
        <f>IF(N206="zákl. přenesená",J206,0)</f>
        <v>0</v>
      </c>
      <c r="BH206" s="240">
        <f>IF(N206="sníž. přenesená",J206,0)</f>
        <v>0</v>
      </c>
      <c r="BI206" s="240">
        <f>IF(N206="nulová",J206,0)</f>
        <v>0</v>
      </c>
      <c r="BJ206" s="18" t="s">
        <v>90</v>
      </c>
      <c r="BK206" s="240">
        <f>ROUND(I206*H206,2)</f>
        <v>0</v>
      </c>
      <c r="BL206" s="18" t="s">
        <v>155</v>
      </c>
      <c r="BM206" s="239" t="s">
        <v>465</v>
      </c>
    </row>
    <row r="207" s="2" customFormat="1" ht="24.15" customHeight="1">
      <c r="A207" s="39"/>
      <c r="B207" s="40"/>
      <c r="C207" s="228" t="s">
        <v>234</v>
      </c>
      <c r="D207" s="228" t="s">
        <v>150</v>
      </c>
      <c r="E207" s="229" t="s">
        <v>466</v>
      </c>
      <c r="F207" s="230" t="s">
        <v>467</v>
      </c>
      <c r="G207" s="231" t="s">
        <v>153</v>
      </c>
      <c r="H207" s="232">
        <v>5.6299999999999999</v>
      </c>
      <c r="I207" s="233"/>
      <c r="J207" s="234">
        <f>ROUND(I207*H207,2)</f>
        <v>0</v>
      </c>
      <c r="K207" s="230" t="s">
        <v>154</v>
      </c>
      <c r="L207" s="45"/>
      <c r="M207" s="235" t="s">
        <v>1</v>
      </c>
      <c r="N207" s="236" t="s">
        <v>48</v>
      </c>
      <c r="O207" s="92"/>
      <c r="P207" s="237">
        <f>O207*H207</f>
        <v>0</v>
      </c>
      <c r="Q207" s="237">
        <v>0.087999999999999995</v>
      </c>
      <c r="R207" s="237">
        <f>Q207*H207</f>
        <v>0.49543999999999994</v>
      </c>
      <c r="S207" s="237">
        <v>0</v>
      </c>
      <c r="T207" s="238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9" t="s">
        <v>155</v>
      </c>
      <c r="AT207" s="239" t="s">
        <v>150</v>
      </c>
      <c r="AU207" s="239" t="s">
        <v>92</v>
      </c>
      <c r="AY207" s="18" t="s">
        <v>147</v>
      </c>
      <c r="BE207" s="240">
        <f>IF(N207="základní",J207,0)</f>
        <v>0</v>
      </c>
      <c r="BF207" s="240">
        <f>IF(N207="snížená",J207,0)</f>
        <v>0</v>
      </c>
      <c r="BG207" s="240">
        <f>IF(N207="zákl. přenesená",J207,0)</f>
        <v>0</v>
      </c>
      <c r="BH207" s="240">
        <f>IF(N207="sníž. přenesená",J207,0)</f>
        <v>0</v>
      </c>
      <c r="BI207" s="240">
        <f>IF(N207="nulová",J207,0)</f>
        <v>0</v>
      </c>
      <c r="BJ207" s="18" t="s">
        <v>90</v>
      </c>
      <c r="BK207" s="240">
        <f>ROUND(I207*H207,2)</f>
        <v>0</v>
      </c>
      <c r="BL207" s="18" t="s">
        <v>155</v>
      </c>
      <c r="BM207" s="239" t="s">
        <v>468</v>
      </c>
    </row>
    <row r="208" s="13" customFormat="1">
      <c r="A208" s="13"/>
      <c r="B208" s="241"/>
      <c r="C208" s="242"/>
      <c r="D208" s="243" t="s">
        <v>157</v>
      </c>
      <c r="E208" s="244" t="s">
        <v>1</v>
      </c>
      <c r="F208" s="245" t="s">
        <v>469</v>
      </c>
      <c r="G208" s="242"/>
      <c r="H208" s="244" t="s">
        <v>1</v>
      </c>
      <c r="I208" s="246"/>
      <c r="J208" s="242"/>
      <c r="K208" s="242"/>
      <c r="L208" s="247"/>
      <c r="M208" s="248"/>
      <c r="N208" s="249"/>
      <c r="O208" s="249"/>
      <c r="P208" s="249"/>
      <c r="Q208" s="249"/>
      <c r="R208" s="249"/>
      <c r="S208" s="249"/>
      <c r="T208" s="25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1" t="s">
        <v>157</v>
      </c>
      <c r="AU208" s="251" t="s">
        <v>92</v>
      </c>
      <c r="AV208" s="13" t="s">
        <v>90</v>
      </c>
      <c r="AW208" s="13" t="s">
        <v>36</v>
      </c>
      <c r="AX208" s="13" t="s">
        <v>83</v>
      </c>
      <c r="AY208" s="251" t="s">
        <v>147</v>
      </c>
    </row>
    <row r="209" s="13" customFormat="1">
      <c r="A209" s="13"/>
      <c r="B209" s="241"/>
      <c r="C209" s="242"/>
      <c r="D209" s="243" t="s">
        <v>157</v>
      </c>
      <c r="E209" s="244" t="s">
        <v>1</v>
      </c>
      <c r="F209" s="245" t="s">
        <v>443</v>
      </c>
      <c r="G209" s="242"/>
      <c r="H209" s="244" t="s">
        <v>1</v>
      </c>
      <c r="I209" s="246"/>
      <c r="J209" s="242"/>
      <c r="K209" s="242"/>
      <c r="L209" s="247"/>
      <c r="M209" s="248"/>
      <c r="N209" s="249"/>
      <c r="O209" s="249"/>
      <c r="P209" s="249"/>
      <c r="Q209" s="249"/>
      <c r="R209" s="249"/>
      <c r="S209" s="249"/>
      <c r="T209" s="25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1" t="s">
        <v>157</v>
      </c>
      <c r="AU209" s="251" t="s">
        <v>92</v>
      </c>
      <c r="AV209" s="13" t="s">
        <v>90</v>
      </c>
      <c r="AW209" s="13" t="s">
        <v>36</v>
      </c>
      <c r="AX209" s="13" t="s">
        <v>83</v>
      </c>
      <c r="AY209" s="251" t="s">
        <v>147</v>
      </c>
    </row>
    <row r="210" s="13" customFormat="1">
      <c r="A210" s="13"/>
      <c r="B210" s="241"/>
      <c r="C210" s="242"/>
      <c r="D210" s="243" t="s">
        <v>157</v>
      </c>
      <c r="E210" s="244" t="s">
        <v>1</v>
      </c>
      <c r="F210" s="245" t="s">
        <v>444</v>
      </c>
      <c r="G210" s="242"/>
      <c r="H210" s="244" t="s">
        <v>1</v>
      </c>
      <c r="I210" s="246"/>
      <c r="J210" s="242"/>
      <c r="K210" s="242"/>
      <c r="L210" s="247"/>
      <c r="M210" s="248"/>
      <c r="N210" s="249"/>
      <c r="O210" s="249"/>
      <c r="P210" s="249"/>
      <c r="Q210" s="249"/>
      <c r="R210" s="249"/>
      <c r="S210" s="249"/>
      <c r="T210" s="25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1" t="s">
        <v>157</v>
      </c>
      <c r="AU210" s="251" t="s">
        <v>92</v>
      </c>
      <c r="AV210" s="13" t="s">
        <v>90</v>
      </c>
      <c r="AW210" s="13" t="s">
        <v>36</v>
      </c>
      <c r="AX210" s="13" t="s">
        <v>83</v>
      </c>
      <c r="AY210" s="251" t="s">
        <v>147</v>
      </c>
    </row>
    <row r="211" s="14" customFormat="1">
      <c r="A211" s="14"/>
      <c r="B211" s="252"/>
      <c r="C211" s="253"/>
      <c r="D211" s="243" t="s">
        <v>157</v>
      </c>
      <c r="E211" s="254" t="s">
        <v>1</v>
      </c>
      <c r="F211" s="255" t="s">
        <v>445</v>
      </c>
      <c r="G211" s="253"/>
      <c r="H211" s="256">
        <v>5.6299999999999999</v>
      </c>
      <c r="I211" s="257"/>
      <c r="J211" s="253"/>
      <c r="K211" s="253"/>
      <c r="L211" s="258"/>
      <c r="M211" s="259"/>
      <c r="N211" s="260"/>
      <c r="O211" s="260"/>
      <c r="P211" s="260"/>
      <c r="Q211" s="260"/>
      <c r="R211" s="260"/>
      <c r="S211" s="260"/>
      <c r="T211" s="26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2" t="s">
        <v>157</v>
      </c>
      <c r="AU211" s="262" t="s">
        <v>92</v>
      </c>
      <c r="AV211" s="14" t="s">
        <v>92</v>
      </c>
      <c r="AW211" s="14" t="s">
        <v>36</v>
      </c>
      <c r="AX211" s="14" t="s">
        <v>83</v>
      </c>
      <c r="AY211" s="262" t="s">
        <v>147</v>
      </c>
    </row>
    <row r="212" s="15" customFormat="1">
      <c r="A212" s="15"/>
      <c r="B212" s="263"/>
      <c r="C212" s="264"/>
      <c r="D212" s="243" t="s">
        <v>157</v>
      </c>
      <c r="E212" s="265" t="s">
        <v>1</v>
      </c>
      <c r="F212" s="266" t="s">
        <v>161</v>
      </c>
      <c r="G212" s="264"/>
      <c r="H212" s="267">
        <v>5.6299999999999999</v>
      </c>
      <c r="I212" s="268"/>
      <c r="J212" s="264"/>
      <c r="K212" s="264"/>
      <c r="L212" s="269"/>
      <c r="M212" s="270"/>
      <c r="N212" s="271"/>
      <c r="O212" s="271"/>
      <c r="P212" s="271"/>
      <c r="Q212" s="271"/>
      <c r="R212" s="271"/>
      <c r="S212" s="271"/>
      <c r="T212" s="272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73" t="s">
        <v>157</v>
      </c>
      <c r="AU212" s="273" t="s">
        <v>92</v>
      </c>
      <c r="AV212" s="15" t="s">
        <v>155</v>
      </c>
      <c r="AW212" s="15" t="s">
        <v>36</v>
      </c>
      <c r="AX212" s="15" t="s">
        <v>90</v>
      </c>
      <c r="AY212" s="273" t="s">
        <v>147</v>
      </c>
    </row>
    <row r="213" s="2" customFormat="1" ht="24.15" customHeight="1">
      <c r="A213" s="39"/>
      <c r="B213" s="40"/>
      <c r="C213" s="228" t="s">
        <v>238</v>
      </c>
      <c r="D213" s="228" t="s">
        <v>150</v>
      </c>
      <c r="E213" s="229" t="s">
        <v>470</v>
      </c>
      <c r="F213" s="230" t="s">
        <v>471</v>
      </c>
      <c r="G213" s="231" t="s">
        <v>153</v>
      </c>
      <c r="H213" s="232">
        <v>5.6299999999999999</v>
      </c>
      <c r="I213" s="233"/>
      <c r="J213" s="234">
        <f>ROUND(I213*H213,2)</f>
        <v>0</v>
      </c>
      <c r="K213" s="230" t="s">
        <v>154</v>
      </c>
      <c r="L213" s="45"/>
      <c r="M213" s="235" t="s">
        <v>1</v>
      </c>
      <c r="N213" s="236" t="s">
        <v>48</v>
      </c>
      <c r="O213" s="92"/>
      <c r="P213" s="237">
        <f>O213*H213</f>
        <v>0</v>
      </c>
      <c r="Q213" s="237">
        <v>0</v>
      </c>
      <c r="R213" s="237">
        <f>Q213*H213</f>
        <v>0</v>
      </c>
      <c r="S213" s="237">
        <v>0</v>
      </c>
      <c r="T213" s="238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9" t="s">
        <v>155</v>
      </c>
      <c r="AT213" s="239" t="s">
        <v>150</v>
      </c>
      <c r="AU213" s="239" t="s">
        <v>92</v>
      </c>
      <c r="AY213" s="18" t="s">
        <v>147</v>
      </c>
      <c r="BE213" s="240">
        <f>IF(N213="základní",J213,0)</f>
        <v>0</v>
      </c>
      <c r="BF213" s="240">
        <f>IF(N213="snížená",J213,0)</f>
        <v>0</v>
      </c>
      <c r="BG213" s="240">
        <f>IF(N213="zákl. přenesená",J213,0)</f>
        <v>0</v>
      </c>
      <c r="BH213" s="240">
        <f>IF(N213="sníž. přenesená",J213,0)</f>
        <v>0</v>
      </c>
      <c r="BI213" s="240">
        <f>IF(N213="nulová",J213,0)</f>
        <v>0</v>
      </c>
      <c r="BJ213" s="18" t="s">
        <v>90</v>
      </c>
      <c r="BK213" s="240">
        <f>ROUND(I213*H213,2)</f>
        <v>0</v>
      </c>
      <c r="BL213" s="18" t="s">
        <v>155</v>
      </c>
      <c r="BM213" s="239" t="s">
        <v>472</v>
      </c>
    </row>
    <row r="214" s="2" customFormat="1" ht="16.5" customHeight="1">
      <c r="A214" s="39"/>
      <c r="B214" s="40"/>
      <c r="C214" s="228" t="s">
        <v>242</v>
      </c>
      <c r="D214" s="228" t="s">
        <v>150</v>
      </c>
      <c r="E214" s="229" t="s">
        <v>473</v>
      </c>
      <c r="F214" s="230" t="s">
        <v>474</v>
      </c>
      <c r="G214" s="231" t="s">
        <v>153</v>
      </c>
      <c r="H214" s="232">
        <v>34.990000000000002</v>
      </c>
      <c r="I214" s="233"/>
      <c r="J214" s="234">
        <f>ROUND(I214*H214,2)</f>
        <v>0</v>
      </c>
      <c r="K214" s="230" t="s">
        <v>154</v>
      </c>
      <c r="L214" s="45"/>
      <c r="M214" s="235" t="s">
        <v>1</v>
      </c>
      <c r="N214" s="236" t="s">
        <v>48</v>
      </c>
      <c r="O214" s="92"/>
      <c r="P214" s="237">
        <f>O214*H214</f>
        <v>0</v>
      </c>
      <c r="Q214" s="237">
        <v>0.001</v>
      </c>
      <c r="R214" s="237">
        <f>Q214*H214</f>
        <v>0.03499</v>
      </c>
      <c r="S214" s="237">
        <v>0</v>
      </c>
      <c r="T214" s="238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9" t="s">
        <v>155</v>
      </c>
      <c r="AT214" s="239" t="s">
        <v>150</v>
      </c>
      <c r="AU214" s="239" t="s">
        <v>92</v>
      </c>
      <c r="AY214" s="18" t="s">
        <v>147</v>
      </c>
      <c r="BE214" s="240">
        <f>IF(N214="základní",J214,0)</f>
        <v>0</v>
      </c>
      <c r="BF214" s="240">
        <f>IF(N214="snížená",J214,0)</f>
        <v>0</v>
      </c>
      <c r="BG214" s="240">
        <f>IF(N214="zákl. přenesená",J214,0)</f>
        <v>0</v>
      </c>
      <c r="BH214" s="240">
        <f>IF(N214="sníž. přenesená",J214,0)</f>
        <v>0</v>
      </c>
      <c r="BI214" s="240">
        <f>IF(N214="nulová",J214,0)</f>
        <v>0</v>
      </c>
      <c r="BJ214" s="18" t="s">
        <v>90</v>
      </c>
      <c r="BK214" s="240">
        <f>ROUND(I214*H214,2)</f>
        <v>0</v>
      </c>
      <c r="BL214" s="18" t="s">
        <v>155</v>
      </c>
      <c r="BM214" s="239" t="s">
        <v>475</v>
      </c>
    </row>
    <row r="215" s="2" customFormat="1" ht="33" customHeight="1">
      <c r="A215" s="39"/>
      <c r="B215" s="40"/>
      <c r="C215" s="228" t="s">
        <v>247</v>
      </c>
      <c r="D215" s="228" t="s">
        <v>150</v>
      </c>
      <c r="E215" s="229" t="s">
        <v>476</v>
      </c>
      <c r="F215" s="230" t="s">
        <v>477</v>
      </c>
      <c r="G215" s="231" t="s">
        <v>293</v>
      </c>
      <c r="H215" s="232">
        <v>40.670000000000002</v>
      </c>
      <c r="I215" s="233"/>
      <c r="J215" s="234">
        <f>ROUND(I215*H215,2)</f>
        <v>0</v>
      </c>
      <c r="K215" s="230" t="s">
        <v>154</v>
      </c>
      <c r="L215" s="45"/>
      <c r="M215" s="235" t="s">
        <v>1</v>
      </c>
      <c r="N215" s="236" t="s">
        <v>48</v>
      </c>
      <c r="O215" s="92"/>
      <c r="P215" s="237">
        <f>O215*H215</f>
        <v>0</v>
      </c>
      <c r="Q215" s="237">
        <v>2.0000000000000002E-05</v>
      </c>
      <c r="R215" s="237">
        <f>Q215*H215</f>
        <v>0.00081340000000000015</v>
      </c>
      <c r="S215" s="237">
        <v>0</v>
      </c>
      <c r="T215" s="238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9" t="s">
        <v>155</v>
      </c>
      <c r="AT215" s="239" t="s">
        <v>150</v>
      </c>
      <c r="AU215" s="239" t="s">
        <v>92</v>
      </c>
      <c r="AY215" s="18" t="s">
        <v>147</v>
      </c>
      <c r="BE215" s="240">
        <f>IF(N215="základní",J215,0)</f>
        <v>0</v>
      </c>
      <c r="BF215" s="240">
        <f>IF(N215="snížená",J215,0)</f>
        <v>0</v>
      </c>
      <c r="BG215" s="240">
        <f>IF(N215="zákl. přenesená",J215,0)</f>
        <v>0</v>
      </c>
      <c r="BH215" s="240">
        <f>IF(N215="sníž. přenesená",J215,0)</f>
        <v>0</v>
      </c>
      <c r="BI215" s="240">
        <f>IF(N215="nulová",J215,0)</f>
        <v>0</v>
      </c>
      <c r="BJ215" s="18" t="s">
        <v>90</v>
      </c>
      <c r="BK215" s="240">
        <f>ROUND(I215*H215,2)</f>
        <v>0</v>
      </c>
      <c r="BL215" s="18" t="s">
        <v>155</v>
      </c>
      <c r="BM215" s="239" t="s">
        <v>478</v>
      </c>
    </row>
    <row r="216" s="13" customFormat="1">
      <c r="A216" s="13"/>
      <c r="B216" s="241"/>
      <c r="C216" s="242"/>
      <c r="D216" s="243" t="s">
        <v>157</v>
      </c>
      <c r="E216" s="244" t="s">
        <v>1</v>
      </c>
      <c r="F216" s="245" t="s">
        <v>479</v>
      </c>
      <c r="G216" s="242"/>
      <c r="H216" s="244" t="s">
        <v>1</v>
      </c>
      <c r="I216" s="246"/>
      <c r="J216" s="242"/>
      <c r="K216" s="242"/>
      <c r="L216" s="247"/>
      <c r="M216" s="248"/>
      <c r="N216" s="249"/>
      <c r="O216" s="249"/>
      <c r="P216" s="249"/>
      <c r="Q216" s="249"/>
      <c r="R216" s="249"/>
      <c r="S216" s="249"/>
      <c r="T216" s="25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1" t="s">
        <v>157</v>
      </c>
      <c r="AU216" s="251" t="s">
        <v>92</v>
      </c>
      <c r="AV216" s="13" t="s">
        <v>90</v>
      </c>
      <c r="AW216" s="13" t="s">
        <v>36</v>
      </c>
      <c r="AX216" s="13" t="s">
        <v>83</v>
      </c>
      <c r="AY216" s="251" t="s">
        <v>147</v>
      </c>
    </row>
    <row r="217" s="13" customFormat="1">
      <c r="A217" s="13"/>
      <c r="B217" s="241"/>
      <c r="C217" s="242"/>
      <c r="D217" s="243" t="s">
        <v>157</v>
      </c>
      <c r="E217" s="244" t="s">
        <v>1</v>
      </c>
      <c r="F217" s="245" t="s">
        <v>460</v>
      </c>
      <c r="G217" s="242"/>
      <c r="H217" s="244" t="s">
        <v>1</v>
      </c>
      <c r="I217" s="246"/>
      <c r="J217" s="242"/>
      <c r="K217" s="242"/>
      <c r="L217" s="247"/>
      <c r="M217" s="248"/>
      <c r="N217" s="249"/>
      <c r="O217" s="249"/>
      <c r="P217" s="249"/>
      <c r="Q217" s="249"/>
      <c r="R217" s="249"/>
      <c r="S217" s="249"/>
      <c r="T217" s="25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1" t="s">
        <v>157</v>
      </c>
      <c r="AU217" s="251" t="s">
        <v>92</v>
      </c>
      <c r="AV217" s="13" t="s">
        <v>90</v>
      </c>
      <c r="AW217" s="13" t="s">
        <v>36</v>
      </c>
      <c r="AX217" s="13" t="s">
        <v>83</v>
      </c>
      <c r="AY217" s="251" t="s">
        <v>147</v>
      </c>
    </row>
    <row r="218" s="13" customFormat="1">
      <c r="A218" s="13"/>
      <c r="B218" s="241"/>
      <c r="C218" s="242"/>
      <c r="D218" s="243" t="s">
        <v>157</v>
      </c>
      <c r="E218" s="244" t="s">
        <v>1</v>
      </c>
      <c r="F218" s="245" t="s">
        <v>480</v>
      </c>
      <c r="G218" s="242"/>
      <c r="H218" s="244" t="s">
        <v>1</v>
      </c>
      <c r="I218" s="246"/>
      <c r="J218" s="242"/>
      <c r="K218" s="242"/>
      <c r="L218" s="247"/>
      <c r="M218" s="248"/>
      <c r="N218" s="249"/>
      <c r="O218" s="249"/>
      <c r="P218" s="249"/>
      <c r="Q218" s="249"/>
      <c r="R218" s="249"/>
      <c r="S218" s="249"/>
      <c r="T218" s="25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1" t="s">
        <v>157</v>
      </c>
      <c r="AU218" s="251" t="s">
        <v>92</v>
      </c>
      <c r="AV218" s="13" t="s">
        <v>90</v>
      </c>
      <c r="AW218" s="13" t="s">
        <v>36</v>
      </c>
      <c r="AX218" s="13" t="s">
        <v>83</v>
      </c>
      <c r="AY218" s="251" t="s">
        <v>147</v>
      </c>
    </row>
    <row r="219" s="14" customFormat="1">
      <c r="A219" s="14"/>
      <c r="B219" s="252"/>
      <c r="C219" s="253"/>
      <c r="D219" s="243" t="s">
        <v>157</v>
      </c>
      <c r="E219" s="254" t="s">
        <v>1</v>
      </c>
      <c r="F219" s="255" t="s">
        <v>481</v>
      </c>
      <c r="G219" s="253"/>
      <c r="H219" s="256">
        <v>30.370000000000001</v>
      </c>
      <c r="I219" s="257"/>
      <c r="J219" s="253"/>
      <c r="K219" s="253"/>
      <c r="L219" s="258"/>
      <c r="M219" s="259"/>
      <c r="N219" s="260"/>
      <c r="O219" s="260"/>
      <c r="P219" s="260"/>
      <c r="Q219" s="260"/>
      <c r="R219" s="260"/>
      <c r="S219" s="260"/>
      <c r="T219" s="26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2" t="s">
        <v>157</v>
      </c>
      <c r="AU219" s="262" t="s">
        <v>92</v>
      </c>
      <c r="AV219" s="14" t="s">
        <v>92</v>
      </c>
      <c r="AW219" s="14" t="s">
        <v>36</v>
      </c>
      <c r="AX219" s="14" t="s">
        <v>83</v>
      </c>
      <c r="AY219" s="262" t="s">
        <v>147</v>
      </c>
    </row>
    <row r="220" s="13" customFormat="1">
      <c r="A220" s="13"/>
      <c r="B220" s="241"/>
      <c r="C220" s="242"/>
      <c r="D220" s="243" t="s">
        <v>157</v>
      </c>
      <c r="E220" s="244" t="s">
        <v>1</v>
      </c>
      <c r="F220" s="245" t="s">
        <v>443</v>
      </c>
      <c r="G220" s="242"/>
      <c r="H220" s="244" t="s">
        <v>1</v>
      </c>
      <c r="I220" s="246"/>
      <c r="J220" s="242"/>
      <c r="K220" s="242"/>
      <c r="L220" s="247"/>
      <c r="M220" s="248"/>
      <c r="N220" s="249"/>
      <c r="O220" s="249"/>
      <c r="P220" s="249"/>
      <c r="Q220" s="249"/>
      <c r="R220" s="249"/>
      <c r="S220" s="249"/>
      <c r="T220" s="25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1" t="s">
        <v>157</v>
      </c>
      <c r="AU220" s="251" t="s">
        <v>92</v>
      </c>
      <c r="AV220" s="13" t="s">
        <v>90</v>
      </c>
      <c r="AW220" s="13" t="s">
        <v>36</v>
      </c>
      <c r="AX220" s="13" t="s">
        <v>83</v>
      </c>
      <c r="AY220" s="251" t="s">
        <v>147</v>
      </c>
    </row>
    <row r="221" s="13" customFormat="1">
      <c r="A221" s="13"/>
      <c r="B221" s="241"/>
      <c r="C221" s="242"/>
      <c r="D221" s="243" t="s">
        <v>157</v>
      </c>
      <c r="E221" s="244" t="s">
        <v>1</v>
      </c>
      <c r="F221" s="245" t="s">
        <v>444</v>
      </c>
      <c r="G221" s="242"/>
      <c r="H221" s="244" t="s">
        <v>1</v>
      </c>
      <c r="I221" s="246"/>
      <c r="J221" s="242"/>
      <c r="K221" s="242"/>
      <c r="L221" s="247"/>
      <c r="M221" s="248"/>
      <c r="N221" s="249"/>
      <c r="O221" s="249"/>
      <c r="P221" s="249"/>
      <c r="Q221" s="249"/>
      <c r="R221" s="249"/>
      <c r="S221" s="249"/>
      <c r="T221" s="25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1" t="s">
        <v>157</v>
      </c>
      <c r="AU221" s="251" t="s">
        <v>92</v>
      </c>
      <c r="AV221" s="13" t="s">
        <v>90</v>
      </c>
      <c r="AW221" s="13" t="s">
        <v>36</v>
      </c>
      <c r="AX221" s="13" t="s">
        <v>83</v>
      </c>
      <c r="AY221" s="251" t="s">
        <v>147</v>
      </c>
    </row>
    <row r="222" s="14" customFormat="1">
      <c r="A222" s="14"/>
      <c r="B222" s="252"/>
      <c r="C222" s="253"/>
      <c r="D222" s="243" t="s">
        <v>157</v>
      </c>
      <c r="E222" s="254" t="s">
        <v>1</v>
      </c>
      <c r="F222" s="255" t="s">
        <v>482</v>
      </c>
      <c r="G222" s="253"/>
      <c r="H222" s="256">
        <v>10.300000000000001</v>
      </c>
      <c r="I222" s="257"/>
      <c r="J222" s="253"/>
      <c r="K222" s="253"/>
      <c r="L222" s="258"/>
      <c r="M222" s="259"/>
      <c r="N222" s="260"/>
      <c r="O222" s="260"/>
      <c r="P222" s="260"/>
      <c r="Q222" s="260"/>
      <c r="R222" s="260"/>
      <c r="S222" s="260"/>
      <c r="T222" s="261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2" t="s">
        <v>157</v>
      </c>
      <c r="AU222" s="262" t="s">
        <v>92</v>
      </c>
      <c r="AV222" s="14" t="s">
        <v>92</v>
      </c>
      <c r="AW222" s="14" t="s">
        <v>36</v>
      </c>
      <c r="AX222" s="14" t="s">
        <v>83</v>
      </c>
      <c r="AY222" s="262" t="s">
        <v>147</v>
      </c>
    </row>
    <row r="223" s="15" customFormat="1">
      <c r="A223" s="15"/>
      <c r="B223" s="263"/>
      <c r="C223" s="264"/>
      <c r="D223" s="243" t="s">
        <v>157</v>
      </c>
      <c r="E223" s="265" t="s">
        <v>1</v>
      </c>
      <c r="F223" s="266" t="s">
        <v>161</v>
      </c>
      <c r="G223" s="264"/>
      <c r="H223" s="267">
        <v>40.670000000000002</v>
      </c>
      <c r="I223" s="268"/>
      <c r="J223" s="264"/>
      <c r="K223" s="264"/>
      <c r="L223" s="269"/>
      <c r="M223" s="270"/>
      <c r="N223" s="271"/>
      <c r="O223" s="271"/>
      <c r="P223" s="271"/>
      <c r="Q223" s="271"/>
      <c r="R223" s="271"/>
      <c r="S223" s="271"/>
      <c r="T223" s="272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73" t="s">
        <v>157</v>
      </c>
      <c r="AU223" s="273" t="s">
        <v>92</v>
      </c>
      <c r="AV223" s="15" t="s">
        <v>155</v>
      </c>
      <c r="AW223" s="15" t="s">
        <v>36</v>
      </c>
      <c r="AX223" s="15" t="s">
        <v>90</v>
      </c>
      <c r="AY223" s="273" t="s">
        <v>147</v>
      </c>
    </row>
    <row r="224" s="2" customFormat="1" ht="24.15" customHeight="1">
      <c r="A224" s="39"/>
      <c r="B224" s="40"/>
      <c r="C224" s="228" t="s">
        <v>255</v>
      </c>
      <c r="D224" s="228" t="s">
        <v>150</v>
      </c>
      <c r="E224" s="229" t="s">
        <v>483</v>
      </c>
      <c r="F224" s="230" t="s">
        <v>484</v>
      </c>
      <c r="G224" s="231" t="s">
        <v>153</v>
      </c>
      <c r="H224" s="232">
        <v>5.6299999999999999</v>
      </c>
      <c r="I224" s="233"/>
      <c r="J224" s="234">
        <f>ROUND(I224*H224,2)</f>
        <v>0</v>
      </c>
      <c r="K224" s="230" t="s">
        <v>154</v>
      </c>
      <c r="L224" s="45"/>
      <c r="M224" s="235" t="s">
        <v>1</v>
      </c>
      <c r="N224" s="236" t="s">
        <v>48</v>
      </c>
      <c r="O224" s="92"/>
      <c r="P224" s="237">
        <f>O224*H224</f>
        <v>0</v>
      </c>
      <c r="Q224" s="237">
        <v>0.040000000000000001</v>
      </c>
      <c r="R224" s="237">
        <f>Q224*H224</f>
        <v>0.22520000000000001</v>
      </c>
      <c r="S224" s="237">
        <v>0</v>
      </c>
      <c r="T224" s="238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9" t="s">
        <v>155</v>
      </c>
      <c r="AT224" s="239" t="s">
        <v>150</v>
      </c>
      <c r="AU224" s="239" t="s">
        <v>92</v>
      </c>
      <c r="AY224" s="18" t="s">
        <v>147</v>
      </c>
      <c r="BE224" s="240">
        <f>IF(N224="základní",J224,0)</f>
        <v>0</v>
      </c>
      <c r="BF224" s="240">
        <f>IF(N224="snížená",J224,0)</f>
        <v>0</v>
      </c>
      <c r="BG224" s="240">
        <f>IF(N224="zákl. přenesená",J224,0)</f>
        <v>0</v>
      </c>
      <c r="BH224" s="240">
        <f>IF(N224="sníž. přenesená",J224,0)</f>
        <v>0</v>
      </c>
      <c r="BI224" s="240">
        <f>IF(N224="nulová",J224,0)</f>
        <v>0</v>
      </c>
      <c r="BJ224" s="18" t="s">
        <v>90</v>
      </c>
      <c r="BK224" s="240">
        <f>ROUND(I224*H224,2)</f>
        <v>0</v>
      </c>
      <c r="BL224" s="18" t="s">
        <v>155</v>
      </c>
      <c r="BM224" s="239" t="s">
        <v>485</v>
      </c>
    </row>
    <row r="225" s="13" customFormat="1">
      <c r="A225" s="13"/>
      <c r="B225" s="241"/>
      <c r="C225" s="242"/>
      <c r="D225" s="243" t="s">
        <v>157</v>
      </c>
      <c r="E225" s="244" t="s">
        <v>1</v>
      </c>
      <c r="F225" s="245" t="s">
        <v>459</v>
      </c>
      <c r="G225" s="242"/>
      <c r="H225" s="244" t="s">
        <v>1</v>
      </c>
      <c r="I225" s="246"/>
      <c r="J225" s="242"/>
      <c r="K225" s="242"/>
      <c r="L225" s="247"/>
      <c r="M225" s="248"/>
      <c r="N225" s="249"/>
      <c r="O225" s="249"/>
      <c r="P225" s="249"/>
      <c r="Q225" s="249"/>
      <c r="R225" s="249"/>
      <c r="S225" s="249"/>
      <c r="T225" s="25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1" t="s">
        <v>157</v>
      </c>
      <c r="AU225" s="251" t="s">
        <v>92</v>
      </c>
      <c r="AV225" s="13" t="s">
        <v>90</v>
      </c>
      <c r="AW225" s="13" t="s">
        <v>36</v>
      </c>
      <c r="AX225" s="13" t="s">
        <v>83</v>
      </c>
      <c r="AY225" s="251" t="s">
        <v>147</v>
      </c>
    </row>
    <row r="226" s="13" customFormat="1">
      <c r="A226" s="13"/>
      <c r="B226" s="241"/>
      <c r="C226" s="242"/>
      <c r="D226" s="243" t="s">
        <v>157</v>
      </c>
      <c r="E226" s="244" t="s">
        <v>1</v>
      </c>
      <c r="F226" s="245" t="s">
        <v>443</v>
      </c>
      <c r="G226" s="242"/>
      <c r="H226" s="244" t="s">
        <v>1</v>
      </c>
      <c r="I226" s="246"/>
      <c r="J226" s="242"/>
      <c r="K226" s="242"/>
      <c r="L226" s="247"/>
      <c r="M226" s="248"/>
      <c r="N226" s="249"/>
      <c r="O226" s="249"/>
      <c r="P226" s="249"/>
      <c r="Q226" s="249"/>
      <c r="R226" s="249"/>
      <c r="S226" s="249"/>
      <c r="T226" s="25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1" t="s">
        <v>157</v>
      </c>
      <c r="AU226" s="251" t="s">
        <v>92</v>
      </c>
      <c r="AV226" s="13" t="s">
        <v>90</v>
      </c>
      <c r="AW226" s="13" t="s">
        <v>36</v>
      </c>
      <c r="AX226" s="13" t="s">
        <v>83</v>
      </c>
      <c r="AY226" s="251" t="s">
        <v>147</v>
      </c>
    </row>
    <row r="227" s="13" customFormat="1">
      <c r="A227" s="13"/>
      <c r="B227" s="241"/>
      <c r="C227" s="242"/>
      <c r="D227" s="243" t="s">
        <v>157</v>
      </c>
      <c r="E227" s="244" t="s">
        <v>1</v>
      </c>
      <c r="F227" s="245" t="s">
        <v>444</v>
      </c>
      <c r="G227" s="242"/>
      <c r="H227" s="244" t="s">
        <v>1</v>
      </c>
      <c r="I227" s="246"/>
      <c r="J227" s="242"/>
      <c r="K227" s="242"/>
      <c r="L227" s="247"/>
      <c r="M227" s="248"/>
      <c r="N227" s="249"/>
      <c r="O227" s="249"/>
      <c r="P227" s="249"/>
      <c r="Q227" s="249"/>
      <c r="R227" s="249"/>
      <c r="S227" s="249"/>
      <c r="T227" s="25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1" t="s">
        <v>157</v>
      </c>
      <c r="AU227" s="251" t="s">
        <v>92</v>
      </c>
      <c r="AV227" s="13" t="s">
        <v>90</v>
      </c>
      <c r="AW227" s="13" t="s">
        <v>36</v>
      </c>
      <c r="AX227" s="13" t="s">
        <v>83</v>
      </c>
      <c r="AY227" s="251" t="s">
        <v>147</v>
      </c>
    </row>
    <row r="228" s="14" customFormat="1">
      <c r="A228" s="14"/>
      <c r="B228" s="252"/>
      <c r="C228" s="253"/>
      <c r="D228" s="243" t="s">
        <v>157</v>
      </c>
      <c r="E228" s="254" t="s">
        <v>1</v>
      </c>
      <c r="F228" s="255" t="s">
        <v>445</v>
      </c>
      <c r="G228" s="253"/>
      <c r="H228" s="256">
        <v>5.6299999999999999</v>
      </c>
      <c r="I228" s="257"/>
      <c r="J228" s="253"/>
      <c r="K228" s="253"/>
      <c r="L228" s="258"/>
      <c r="M228" s="259"/>
      <c r="N228" s="260"/>
      <c r="O228" s="260"/>
      <c r="P228" s="260"/>
      <c r="Q228" s="260"/>
      <c r="R228" s="260"/>
      <c r="S228" s="260"/>
      <c r="T228" s="261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2" t="s">
        <v>157</v>
      </c>
      <c r="AU228" s="262" t="s">
        <v>92</v>
      </c>
      <c r="AV228" s="14" t="s">
        <v>92</v>
      </c>
      <c r="AW228" s="14" t="s">
        <v>36</v>
      </c>
      <c r="AX228" s="14" t="s">
        <v>83</v>
      </c>
      <c r="AY228" s="262" t="s">
        <v>147</v>
      </c>
    </row>
    <row r="229" s="15" customFormat="1">
      <c r="A229" s="15"/>
      <c r="B229" s="263"/>
      <c r="C229" s="264"/>
      <c r="D229" s="243" t="s">
        <v>157</v>
      </c>
      <c r="E229" s="265" t="s">
        <v>1</v>
      </c>
      <c r="F229" s="266" t="s">
        <v>161</v>
      </c>
      <c r="G229" s="264"/>
      <c r="H229" s="267">
        <v>5.6299999999999999</v>
      </c>
      <c r="I229" s="268"/>
      <c r="J229" s="264"/>
      <c r="K229" s="264"/>
      <c r="L229" s="269"/>
      <c r="M229" s="270"/>
      <c r="N229" s="271"/>
      <c r="O229" s="271"/>
      <c r="P229" s="271"/>
      <c r="Q229" s="271"/>
      <c r="R229" s="271"/>
      <c r="S229" s="271"/>
      <c r="T229" s="272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73" t="s">
        <v>157</v>
      </c>
      <c r="AU229" s="273" t="s">
        <v>92</v>
      </c>
      <c r="AV229" s="15" t="s">
        <v>155</v>
      </c>
      <c r="AW229" s="15" t="s">
        <v>36</v>
      </c>
      <c r="AX229" s="15" t="s">
        <v>90</v>
      </c>
      <c r="AY229" s="273" t="s">
        <v>147</v>
      </c>
    </row>
    <row r="230" s="2" customFormat="1" ht="24.15" customHeight="1">
      <c r="A230" s="39"/>
      <c r="B230" s="40"/>
      <c r="C230" s="228" t="s">
        <v>264</v>
      </c>
      <c r="D230" s="228" t="s">
        <v>150</v>
      </c>
      <c r="E230" s="229" t="s">
        <v>486</v>
      </c>
      <c r="F230" s="230" t="s">
        <v>487</v>
      </c>
      <c r="G230" s="231" t="s">
        <v>153</v>
      </c>
      <c r="H230" s="232">
        <v>5.6299999999999999</v>
      </c>
      <c r="I230" s="233"/>
      <c r="J230" s="234">
        <f>ROUND(I230*H230,2)</f>
        <v>0</v>
      </c>
      <c r="K230" s="230" t="s">
        <v>154</v>
      </c>
      <c r="L230" s="45"/>
      <c r="M230" s="235" t="s">
        <v>1</v>
      </c>
      <c r="N230" s="236" t="s">
        <v>48</v>
      </c>
      <c r="O230" s="92"/>
      <c r="P230" s="237">
        <f>O230*H230</f>
        <v>0</v>
      </c>
      <c r="Q230" s="237">
        <v>0</v>
      </c>
      <c r="R230" s="237">
        <f>Q230*H230</f>
        <v>0</v>
      </c>
      <c r="S230" s="237">
        <v>0</v>
      </c>
      <c r="T230" s="238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9" t="s">
        <v>155</v>
      </c>
      <c r="AT230" s="239" t="s">
        <v>150</v>
      </c>
      <c r="AU230" s="239" t="s">
        <v>92</v>
      </c>
      <c r="AY230" s="18" t="s">
        <v>147</v>
      </c>
      <c r="BE230" s="240">
        <f>IF(N230="základní",J230,0)</f>
        <v>0</v>
      </c>
      <c r="BF230" s="240">
        <f>IF(N230="snížená",J230,0)</f>
        <v>0</v>
      </c>
      <c r="BG230" s="240">
        <f>IF(N230="zákl. přenesená",J230,0)</f>
        <v>0</v>
      </c>
      <c r="BH230" s="240">
        <f>IF(N230="sníž. přenesená",J230,0)</f>
        <v>0</v>
      </c>
      <c r="BI230" s="240">
        <f>IF(N230="nulová",J230,0)</f>
        <v>0</v>
      </c>
      <c r="BJ230" s="18" t="s">
        <v>90</v>
      </c>
      <c r="BK230" s="240">
        <f>ROUND(I230*H230,2)</f>
        <v>0</v>
      </c>
      <c r="BL230" s="18" t="s">
        <v>155</v>
      </c>
      <c r="BM230" s="239" t="s">
        <v>488</v>
      </c>
    </row>
    <row r="231" s="12" customFormat="1" ht="22.8" customHeight="1">
      <c r="A231" s="12"/>
      <c r="B231" s="213"/>
      <c r="C231" s="214"/>
      <c r="D231" s="215" t="s">
        <v>82</v>
      </c>
      <c r="E231" s="226" t="s">
        <v>148</v>
      </c>
      <c r="F231" s="226" t="s">
        <v>149</v>
      </c>
      <c r="G231" s="214"/>
      <c r="H231" s="214"/>
      <c r="I231" s="217"/>
      <c r="J231" s="227">
        <f>BK231</f>
        <v>0</v>
      </c>
      <c r="K231" s="214"/>
      <c r="L231" s="218"/>
      <c r="M231" s="219"/>
      <c r="N231" s="220"/>
      <c r="O231" s="220"/>
      <c r="P231" s="221">
        <f>SUM(P232:P233)</f>
        <v>0</v>
      </c>
      <c r="Q231" s="220"/>
      <c r="R231" s="221">
        <f>SUM(R232:R233)</f>
        <v>0.024220000000000002</v>
      </c>
      <c r="S231" s="220"/>
      <c r="T231" s="222">
        <f>SUM(T232:T233)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23" t="s">
        <v>90</v>
      </c>
      <c r="AT231" s="224" t="s">
        <v>82</v>
      </c>
      <c r="AU231" s="224" t="s">
        <v>90</v>
      </c>
      <c r="AY231" s="223" t="s">
        <v>147</v>
      </c>
      <c r="BK231" s="225">
        <f>SUM(BK232:BK233)</f>
        <v>0</v>
      </c>
    </row>
    <row r="232" s="2" customFormat="1" ht="16.5" customHeight="1">
      <c r="A232" s="39"/>
      <c r="B232" s="40"/>
      <c r="C232" s="228" t="s">
        <v>7</v>
      </c>
      <c r="D232" s="228" t="s">
        <v>150</v>
      </c>
      <c r="E232" s="229" t="s">
        <v>489</v>
      </c>
      <c r="F232" s="230" t="s">
        <v>490</v>
      </c>
      <c r="G232" s="231" t="s">
        <v>276</v>
      </c>
      <c r="H232" s="232">
        <v>2</v>
      </c>
      <c r="I232" s="233"/>
      <c r="J232" s="234">
        <f>ROUND(I232*H232,2)</f>
        <v>0</v>
      </c>
      <c r="K232" s="230" t="s">
        <v>154</v>
      </c>
      <c r="L232" s="45"/>
      <c r="M232" s="235" t="s">
        <v>1</v>
      </c>
      <c r="N232" s="236" t="s">
        <v>48</v>
      </c>
      <c r="O232" s="92"/>
      <c r="P232" s="237">
        <f>O232*H232</f>
        <v>0</v>
      </c>
      <c r="Q232" s="237">
        <v>0.00011</v>
      </c>
      <c r="R232" s="237">
        <f>Q232*H232</f>
        <v>0.00022000000000000001</v>
      </c>
      <c r="S232" s="237">
        <v>0</v>
      </c>
      <c r="T232" s="238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9" t="s">
        <v>155</v>
      </c>
      <c r="AT232" s="239" t="s">
        <v>150</v>
      </c>
      <c r="AU232" s="239" t="s">
        <v>92</v>
      </c>
      <c r="AY232" s="18" t="s">
        <v>147</v>
      </c>
      <c r="BE232" s="240">
        <f>IF(N232="základní",J232,0)</f>
        <v>0</v>
      </c>
      <c r="BF232" s="240">
        <f>IF(N232="snížená",J232,0)</f>
        <v>0</v>
      </c>
      <c r="BG232" s="240">
        <f>IF(N232="zákl. přenesená",J232,0)</f>
        <v>0</v>
      </c>
      <c r="BH232" s="240">
        <f>IF(N232="sníž. přenesená",J232,0)</f>
        <v>0</v>
      </c>
      <c r="BI232" s="240">
        <f>IF(N232="nulová",J232,0)</f>
        <v>0</v>
      </c>
      <c r="BJ232" s="18" t="s">
        <v>90</v>
      </c>
      <c r="BK232" s="240">
        <f>ROUND(I232*H232,2)</f>
        <v>0</v>
      </c>
      <c r="BL232" s="18" t="s">
        <v>155</v>
      </c>
      <c r="BM232" s="239" t="s">
        <v>491</v>
      </c>
    </row>
    <row r="233" s="2" customFormat="1" ht="24.15" customHeight="1">
      <c r="A233" s="39"/>
      <c r="B233" s="40"/>
      <c r="C233" s="300" t="s">
        <v>273</v>
      </c>
      <c r="D233" s="300" t="s">
        <v>492</v>
      </c>
      <c r="E233" s="301" t="s">
        <v>493</v>
      </c>
      <c r="F233" s="302" t="s">
        <v>494</v>
      </c>
      <c r="G233" s="303" t="s">
        <v>276</v>
      </c>
      <c r="H233" s="304">
        <v>2</v>
      </c>
      <c r="I233" s="305"/>
      <c r="J233" s="306">
        <f>ROUND(I233*H233,2)</f>
        <v>0</v>
      </c>
      <c r="K233" s="302" t="s">
        <v>154</v>
      </c>
      <c r="L233" s="307"/>
      <c r="M233" s="308" t="s">
        <v>1</v>
      </c>
      <c r="N233" s="309" t="s">
        <v>48</v>
      </c>
      <c r="O233" s="92"/>
      <c r="P233" s="237">
        <f>O233*H233</f>
        <v>0</v>
      </c>
      <c r="Q233" s="237">
        <v>0.012</v>
      </c>
      <c r="R233" s="237">
        <f>Q233*H233</f>
        <v>0.024</v>
      </c>
      <c r="S233" s="237">
        <v>0</v>
      </c>
      <c r="T233" s="238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9" t="s">
        <v>196</v>
      </c>
      <c r="AT233" s="239" t="s">
        <v>492</v>
      </c>
      <c r="AU233" s="239" t="s">
        <v>92</v>
      </c>
      <c r="AY233" s="18" t="s">
        <v>147</v>
      </c>
      <c r="BE233" s="240">
        <f>IF(N233="základní",J233,0)</f>
        <v>0</v>
      </c>
      <c r="BF233" s="240">
        <f>IF(N233="snížená",J233,0)</f>
        <v>0</v>
      </c>
      <c r="BG233" s="240">
        <f>IF(N233="zákl. přenesená",J233,0)</f>
        <v>0</v>
      </c>
      <c r="BH233" s="240">
        <f>IF(N233="sníž. přenesená",J233,0)</f>
        <v>0</v>
      </c>
      <c r="BI233" s="240">
        <f>IF(N233="nulová",J233,0)</f>
        <v>0</v>
      </c>
      <c r="BJ233" s="18" t="s">
        <v>90</v>
      </c>
      <c r="BK233" s="240">
        <f>ROUND(I233*H233,2)</f>
        <v>0</v>
      </c>
      <c r="BL233" s="18" t="s">
        <v>155</v>
      </c>
      <c r="BM233" s="239" t="s">
        <v>495</v>
      </c>
    </row>
    <row r="234" s="12" customFormat="1" ht="22.8" customHeight="1">
      <c r="A234" s="12"/>
      <c r="B234" s="213"/>
      <c r="C234" s="214"/>
      <c r="D234" s="215" t="s">
        <v>82</v>
      </c>
      <c r="E234" s="226" t="s">
        <v>496</v>
      </c>
      <c r="F234" s="226" t="s">
        <v>497</v>
      </c>
      <c r="G234" s="214"/>
      <c r="H234" s="214"/>
      <c r="I234" s="217"/>
      <c r="J234" s="227">
        <f>BK234</f>
        <v>0</v>
      </c>
      <c r="K234" s="214"/>
      <c r="L234" s="218"/>
      <c r="M234" s="219"/>
      <c r="N234" s="220"/>
      <c r="O234" s="220"/>
      <c r="P234" s="221">
        <f>P235</f>
        <v>0</v>
      </c>
      <c r="Q234" s="220"/>
      <c r="R234" s="221">
        <f>R235</f>
        <v>0</v>
      </c>
      <c r="S234" s="220"/>
      <c r="T234" s="222">
        <f>T235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23" t="s">
        <v>90</v>
      </c>
      <c r="AT234" s="224" t="s">
        <v>82</v>
      </c>
      <c r="AU234" s="224" t="s">
        <v>90</v>
      </c>
      <c r="AY234" s="223" t="s">
        <v>147</v>
      </c>
      <c r="BK234" s="225">
        <f>BK235</f>
        <v>0</v>
      </c>
    </row>
    <row r="235" s="2" customFormat="1" ht="21.75" customHeight="1">
      <c r="A235" s="39"/>
      <c r="B235" s="40"/>
      <c r="C235" s="228" t="s">
        <v>279</v>
      </c>
      <c r="D235" s="228" t="s">
        <v>150</v>
      </c>
      <c r="E235" s="229" t="s">
        <v>498</v>
      </c>
      <c r="F235" s="230" t="s">
        <v>499</v>
      </c>
      <c r="G235" s="231" t="s">
        <v>224</v>
      </c>
      <c r="H235" s="232">
        <v>29.039000000000001</v>
      </c>
      <c r="I235" s="233"/>
      <c r="J235" s="234">
        <f>ROUND(I235*H235,2)</f>
        <v>0</v>
      </c>
      <c r="K235" s="230" t="s">
        <v>154</v>
      </c>
      <c r="L235" s="45"/>
      <c r="M235" s="235" t="s">
        <v>1</v>
      </c>
      <c r="N235" s="236" t="s">
        <v>48</v>
      </c>
      <c r="O235" s="92"/>
      <c r="P235" s="237">
        <f>O235*H235</f>
        <v>0</v>
      </c>
      <c r="Q235" s="237">
        <v>0</v>
      </c>
      <c r="R235" s="237">
        <f>Q235*H235</f>
        <v>0</v>
      </c>
      <c r="S235" s="237">
        <v>0</v>
      </c>
      <c r="T235" s="238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9" t="s">
        <v>155</v>
      </c>
      <c r="AT235" s="239" t="s">
        <v>150</v>
      </c>
      <c r="AU235" s="239" t="s">
        <v>92</v>
      </c>
      <c r="AY235" s="18" t="s">
        <v>147</v>
      </c>
      <c r="BE235" s="240">
        <f>IF(N235="základní",J235,0)</f>
        <v>0</v>
      </c>
      <c r="BF235" s="240">
        <f>IF(N235="snížená",J235,0)</f>
        <v>0</v>
      </c>
      <c r="BG235" s="240">
        <f>IF(N235="zákl. přenesená",J235,0)</f>
        <v>0</v>
      </c>
      <c r="BH235" s="240">
        <f>IF(N235="sníž. přenesená",J235,0)</f>
        <v>0</v>
      </c>
      <c r="BI235" s="240">
        <f>IF(N235="nulová",J235,0)</f>
        <v>0</v>
      </c>
      <c r="BJ235" s="18" t="s">
        <v>90</v>
      </c>
      <c r="BK235" s="240">
        <f>ROUND(I235*H235,2)</f>
        <v>0</v>
      </c>
      <c r="BL235" s="18" t="s">
        <v>155</v>
      </c>
      <c r="BM235" s="239" t="s">
        <v>500</v>
      </c>
    </row>
    <row r="236" s="12" customFormat="1" ht="25.92" customHeight="1">
      <c r="A236" s="12"/>
      <c r="B236" s="213"/>
      <c r="C236" s="214"/>
      <c r="D236" s="215" t="s">
        <v>82</v>
      </c>
      <c r="E236" s="216" t="s">
        <v>251</v>
      </c>
      <c r="F236" s="216" t="s">
        <v>252</v>
      </c>
      <c r="G236" s="214"/>
      <c r="H236" s="214"/>
      <c r="I236" s="217"/>
      <c r="J236" s="201">
        <f>BK236</f>
        <v>0</v>
      </c>
      <c r="K236" s="214"/>
      <c r="L236" s="218"/>
      <c r="M236" s="219"/>
      <c r="N236" s="220"/>
      <c r="O236" s="220"/>
      <c r="P236" s="221">
        <f>P237+P261+P289+P306+P313+P387+P482+P529</f>
        <v>0</v>
      </c>
      <c r="Q236" s="220"/>
      <c r="R236" s="221">
        <f>R237+R261+R289+R306+R313+R387+R482+R529</f>
        <v>12.18004781</v>
      </c>
      <c r="S236" s="220"/>
      <c r="T236" s="222">
        <f>T237+T261+T289+T306+T313+T387+T482+T529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23" t="s">
        <v>92</v>
      </c>
      <c r="AT236" s="224" t="s">
        <v>82</v>
      </c>
      <c r="AU236" s="224" t="s">
        <v>83</v>
      </c>
      <c r="AY236" s="223" t="s">
        <v>147</v>
      </c>
      <c r="BK236" s="225">
        <f>BK237+BK261+BK289+BK306+BK313+BK387+BK482+BK529</f>
        <v>0</v>
      </c>
    </row>
    <row r="237" s="12" customFormat="1" ht="22.8" customHeight="1">
      <c r="A237" s="12"/>
      <c r="B237" s="213"/>
      <c r="C237" s="214"/>
      <c r="D237" s="215" t="s">
        <v>82</v>
      </c>
      <c r="E237" s="226" t="s">
        <v>501</v>
      </c>
      <c r="F237" s="226" t="s">
        <v>502</v>
      </c>
      <c r="G237" s="214"/>
      <c r="H237" s="214"/>
      <c r="I237" s="217"/>
      <c r="J237" s="227">
        <f>BK237</f>
        <v>0</v>
      </c>
      <c r="K237" s="214"/>
      <c r="L237" s="218"/>
      <c r="M237" s="219"/>
      <c r="N237" s="220"/>
      <c r="O237" s="220"/>
      <c r="P237" s="221">
        <f>SUM(P238:P260)</f>
        <v>0</v>
      </c>
      <c r="Q237" s="220"/>
      <c r="R237" s="221">
        <f>SUM(R238:R260)</f>
        <v>0.033485429999999997</v>
      </c>
      <c r="S237" s="220"/>
      <c r="T237" s="222">
        <f>SUM(T238:T260)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23" t="s">
        <v>92</v>
      </c>
      <c r="AT237" s="224" t="s">
        <v>82</v>
      </c>
      <c r="AU237" s="224" t="s">
        <v>90</v>
      </c>
      <c r="AY237" s="223" t="s">
        <v>147</v>
      </c>
      <c r="BK237" s="225">
        <f>SUM(BK238:BK260)</f>
        <v>0</v>
      </c>
    </row>
    <row r="238" s="2" customFormat="1" ht="24.15" customHeight="1">
      <c r="A238" s="39"/>
      <c r="B238" s="40"/>
      <c r="C238" s="228" t="s">
        <v>283</v>
      </c>
      <c r="D238" s="228" t="s">
        <v>150</v>
      </c>
      <c r="E238" s="229" t="s">
        <v>503</v>
      </c>
      <c r="F238" s="230" t="s">
        <v>504</v>
      </c>
      <c r="G238" s="231" t="s">
        <v>153</v>
      </c>
      <c r="H238" s="232">
        <v>34.990000000000002</v>
      </c>
      <c r="I238" s="233"/>
      <c r="J238" s="234">
        <f>ROUND(I238*H238,2)</f>
        <v>0</v>
      </c>
      <c r="K238" s="230" t="s">
        <v>154</v>
      </c>
      <c r="L238" s="45"/>
      <c r="M238" s="235" t="s">
        <v>1</v>
      </c>
      <c r="N238" s="236" t="s">
        <v>48</v>
      </c>
      <c r="O238" s="92"/>
      <c r="P238" s="237">
        <f>O238*H238</f>
        <v>0</v>
      </c>
      <c r="Q238" s="237">
        <v>0</v>
      </c>
      <c r="R238" s="237">
        <f>Q238*H238</f>
        <v>0</v>
      </c>
      <c r="S238" s="237">
        <v>0</v>
      </c>
      <c r="T238" s="238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9" t="s">
        <v>238</v>
      </c>
      <c r="AT238" s="239" t="s">
        <v>150</v>
      </c>
      <c r="AU238" s="239" t="s">
        <v>92</v>
      </c>
      <c r="AY238" s="18" t="s">
        <v>147</v>
      </c>
      <c r="BE238" s="240">
        <f>IF(N238="základní",J238,0)</f>
        <v>0</v>
      </c>
      <c r="BF238" s="240">
        <f>IF(N238="snížená",J238,0)</f>
        <v>0</v>
      </c>
      <c r="BG238" s="240">
        <f>IF(N238="zákl. přenesená",J238,0)</f>
        <v>0</v>
      </c>
      <c r="BH238" s="240">
        <f>IF(N238="sníž. přenesená",J238,0)</f>
        <v>0</v>
      </c>
      <c r="BI238" s="240">
        <f>IF(N238="nulová",J238,0)</f>
        <v>0</v>
      </c>
      <c r="BJ238" s="18" t="s">
        <v>90</v>
      </c>
      <c r="BK238" s="240">
        <f>ROUND(I238*H238,2)</f>
        <v>0</v>
      </c>
      <c r="BL238" s="18" t="s">
        <v>238</v>
      </c>
      <c r="BM238" s="239" t="s">
        <v>505</v>
      </c>
    </row>
    <row r="239" s="13" customFormat="1">
      <c r="A239" s="13"/>
      <c r="B239" s="241"/>
      <c r="C239" s="242"/>
      <c r="D239" s="243" t="s">
        <v>157</v>
      </c>
      <c r="E239" s="244" t="s">
        <v>1</v>
      </c>
      <c r="F239" s="245" t="s">
        <v>506</v>
      </c>
      <c r="G239" s="242"/>
      <c r="H239" s="244" t="s">
        <v>1</v>
      </c>
      <c r="I239" s="246"/>
      <c r="J239" s="242"/>
      <c r="K239" s="242"/>
      <c r="L239" s="247"/>
      <c r="M239" s="248"/>
      <c r="N239" s="249"/>
      <c r="O239" s="249"/>
      <c r="P239" s="249"/>
      <c r="Q239" s="249"/>
      <c r="R239" s="249"/>
      <c r="S239" s="249"/>
      <c r="T239" s="250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1" t="s">
        <v>157</v>
      </c>
      <c r="AU239" s="251" t="s">
        <v>92</v>
      </c>
      <c r="AV239" s="13" t="s">
        <v>90</v>
      </c>
      <c r="AW239" s="13" t="s">
        <v>36</v>
      </c>
      <c r="AX239" s="13" t="s">
        <v>83</v>
      </c>
      <c r="AY239" s="251" t="s">
        <v>147</v>
      </c>
    </row>
    <row r="240" s="13" customFormat="1">
      <c r="A240" s="13"/>
      <c r="B240" s="241"/>
      <c r="C240" s="242"/>
      <c r="D240" s="243" t="s">
        <v>157</v>
      </c>
      <c r="E240" s="244" t="s">
        <v>1</v>
      </c>
      <c r="F240" s="245" t="s">
        <v>460</v>
      </c>
      <c r="G240" s="242"/>
      <c r="H240" s="244" t="s">
        <v>1</v>
      </c>
      <c r="I240" s="246"/>
      <c r="J240" s="242"/>
      <c r="K240" s="242"/>
      <c r="L240" s="247"/>
      <c r="M240" s="248"/>
      <c r="N240" s="249"/>
      <c r="O240" s="249"/>
      <c r="P240" s="249"/>
      <c r="Q240" s="249"/>
      <c r="R240" s="249"/>
      <c r="S240" s="249"/>
      <c r="T240" s="250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1" t="s">
        <v>157</v>
      </c>
      <c r="AU240" s="251" t="s">
        <v>92</v>
      </c>
      <c r="AV240" s="13" t="s">
        <v>90</v>
      </c>
      <c r="AW240" s="13" t="s">
        <v>36</v>
      </c>
      <c r="AX240" s="13" t="s">
        <v>83</v>
      </c>
      <c r="AY240" s="251" t="s">
        <v>147</v>
      </c>
    </row>
    <row r="241" s="13" customFormat="1">
      <c r="A241" s="13"/>
      <c r="B241" s="241"/>
      <c r="C241" s="242"/>
      <c r="D241" s="243" t="s">
        <v>157</v>
      </c>
      <c r="E241" s="244" t="s">
        <v>1</v>
      </c>
      <c r="F241" s="245" t="s">
        <v>480</v>
      </c>
      <c r="G241" s="242"/>
      <c r="H241" s="244" t="s">
        <v>1</v>
      </c>
      <c r="I241" s="246"/>
      <c r="J241" s="242"/>
      <c r="K241" s="242"/>
      <c r="L241" s="247"/>
      <c r="M241" s="248"/>
      <c r="N241" s="249"/>
      <c r="O241" s="249"/>
      <c r="P241" s="249"/>
      <c r="Q241" s="249"/>
      <c r="R241" s="249"/>
      <c r="S241" s="249"/>
      <c r="T241" s="250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1" t="s">
        <v>157</v>
      </c>
      <c r="AU241" s="251" t="s">
        <v>92</v>
      </c>
      <c r="AV241" s="13" t="s">
        <v>90</v>
      </c>
      <c r="AW241" s="13" t="s">
        <v>36</v>
      </c>
      <c r="AX241" s="13" t="s">
        <v>83</v>
      </c>
      <c r="AY241" s="251" t="s">
        <v>147</v>
      </c>
    </row>
    <row r="242" s="14" customFormat="1">
      <c r="A242" s="14"/>
      <c r="B242" s="252"/>
      <c r="C242" s="253"/>
      <c r="D242" s="243" t="s">
        <v>157</v>
      </c>
      <c r="E242" s="254" t="s">
        <v>1</v>
      </c>
      <c r="F242" s="255" t="s">
        <v>462</v>
      </c>
      <c r="G242" s="253"/>
      <c r="H242" s="256">
        <v>29.359999999999999</v>
      </c>
      <c r="I242" s="257"/>
      <c r="J242" s="253"/>
      <c r="K242" s="253"/>
      <c r="L242" s="258"/>
      <c r="M242" s="259"/>
      <c r="N242" s="260"/>
      <c r="O242" s="260"/>
      <c r="P242" s="260"/>
      <c r="Q242" s="260"/>
      <c r="R242" s="260"/>
      <c r="S242" s="260"/>
      <c r="T242" s="261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2" t="s">
        <v>157</v>
      </c>
      <c r="AU242" s="262" t="s">
        <v>92</v>
      </c>
      <c r="AV242" s="14" t="s">
        <v>92</v>
      </c>
      <c r="AW242" s="14" t="s">
        <v>36</v>
      </c>
      <c r="AX242" s="14" t="s">
        <v>83</v>
      </c>
      <c r="AY242" s="262" t="s">
        <v>147</v>
      </c>
    </row>
    <row r="243" s="13" customFormat="1">
      <c r="A243" s="13"/>
      <c r="B243" s="241"/>
      <c r="C243" s="242"/>
      <c r="D243" s="243" t="s">
        <v>157</v>
      </c>
      <c r="E243" s="244" t="s">
        <v>1</v>
      </c>
      <c r="F243" s="245" t="s">
        <v>443</v>
      </c>
      <c r="G243" s="242"/>
      <c r="H243" s="244" t="s">
        <v>1</v>
      </c>
      <c r="I243" s="246"/>
      <c r="J243" s="242"/>
      <c r="K243" s="242"/>
      <c r="L243" s="247"/>
      <c r="M243" s="248"/>
      <c r="N243" s="249"/>
      <c r="O243" s="249"/>
      <c r="P243" s="249"/>
      <c r="Q243" s="249"/>
      <c r="R243" s="249"/>
      <c r="S243" s="249"/>
      <c r="T243" s="250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1" t="s">
        <v>157</v>
      </c>
      <c r="AU243" s="251" t="s">
        <v>92</v>
      </c>
      <c r="AV243" s="13" t="s">
        <v>90</v>
      </c>
      <c r="AW243" s="13" t="s">
        <v>36</v>
      </c>
      <c r="AX243" s="13" t="s">
        <v>83</v>
      </c>
      <c r="AY243" s="251" t="s">
        <v>147</v>
      </c>
    </row>
    <row r="244" s="13" customFormat="1">
      <c r="A244" s="13"/>
      <c r="B244" s="241"/>
      <c r="C244" s="242"/>
      <c r="D244" s="243" t="s">
        <v>157</v>
      </c>
      <c r="E244" s="244" t="s">
        <v>1</v>
      </c>
      <c r="F244" s="245" t="s">
        <v>444</v>
      </c>
      <c r="G244" s="242"/>
      <c r="H244" s="244" t="s">
        <v>1</v>
      </c>
      <c r="I244" s="246"/>
      <c r="J244" s="242"/>
      <c r="K244" s="242"/>
      <c r="L244" s="247"/>
      <c r="M244" s="248"/>
      <c r="N244" s="249"/>
      <c r="O244" s="249"/>
      <c r="P244" s="249"/>
      <c r="Q244" s="249"/>
      <c r="R244" s="249"/>
      <c r="S244" s="249"/>
      <c r="T244" s="250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1" t="s">
        <v>157</v>
      </c>
      <c r="AU244" s="251" t="s">
        <v>92</v>
      </c>
      <c r="AV244" s="13" t="s">
        <v>90</v>
      </c>
      <c r="AW244" s="13" t="s">
        <v>36</v>
      </c>
      <c r="AX244" s="13" t="s">
        <v>83</v>
      </c>
      <c r="AY244" s="251" t="s">
        <v>147</v>
      </c>
    </row>
    <row r="245" s="14" customFormat="1">
      <c r="A245" s="14"/>
      <c r="B245" s="252"/>
      <c r="C245" s="253"/>
      <c r="D245" s="243" t="s">
        <v>157</v>
      </c>
      <c r="E245" s="254" t="s">
        <v>1</v>
      </c>
      <c r="F245" s="255" t="s">
        <v>445</v>
      </c>
      <c r="G245" s="253"/>
      <c r="H245" s="256">
        <v>5.6299999999999999</v>
      </c>
      <c r="I245" s="257"/>
      <c r="J245" s="253"/>
      <c r="K245" s="253"/>
      <c r="L245" s="258"/>
      <c r="M245" s="259"/>
      <c r="N245" s="260"/>
      <c r="O245" s="260"/>
      <c r="P245" s="260"/>
      <c r="Q245" s="260"/>
      <c r="R245" s="260"/>
      <c r="S245" s="260"/>
      <c r="T245" s="261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2" t="s">
        <v>157</v>
      </c>
      <c r="AU245" s="262" t="s">
        <v>92</v>
      </c>
      <c r="AV245" s="14" t="s">
        <v>92</v>
      </c>
      <c r="AW245" s="14" t="s">
        <v>36</v>
      </c>
      <c r="AX245" s="14" t="s">
        <v>83</v>
      </c>
      <c r="AY245" s="262" t="s">
        <v>147</v>
      </c>
    </row>
    <row r="246" s="15" customFormat="1">
      <c r="A246" s="15"/>
      <c r="B246" s="263"/>
      <c r="C246" s="264"/>
      <c r="D246" s="243" t="s">
        <v>157</v>
      </c>
      <c r="E246" s="265" t="s">
        <v>1</v>
      </c>
      <c r="F246" s="266" t="s">
        <v>161</v>
      </c>
      <c r="G246" s="264"/>
      <c r="H246" s="267">
        <v>34.990000000000002</v>
      </c>
      <c r="I246" s="268"/>
      <c r="J246" s="264"/>
      <c r="K246" s="264"/>
      <c r="L246" s="269"/>
      <c r="M246" s="270"/>
      <c r="N246" s="271"/>
      <c r="O246" s="271"/>
      <c r="P246" s="271"/>
      <c r="Q246" s="271"/>
      <c r="R246" s="271"/>
      <c r="S246" s="271"/>
      <c r="T246" s="272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73" t="s">
        <v>157</v>
      </c>
      <c r="AU246" s="273" t="s">
        <v>92</v>
      </c>
      <c r="AV246" s="15" t="s">
        <v>155</v>
      </c>
      <c r="AW246" s="15" t="s">
        <v>36</v>
      </c>
      <c r="AX246" s="15" t="s">
        <v>90</v>
      </c>
      <c r="AY246" s="273" t="s">
        <v>147</v>
      </c>
    </row>
    <row r="247" s="2" customFormat="1" ht="24.15" customHeight="1">
      <c r="A247" s="39"/>
      <c r="B247" s="40"/>
      <c r="C247" s="300" t="s">
        <v>290</v>
      </c>
      <c r="D247" s="300" t="s">
        <v>492</v>
      </c>
      <c r="E247" s="301" t="s">
        <v>507</v>
      </c>
      <c r="F247" s="302" t="s">
        <v>508</v>
      </c>
      <c r="G247" s="303" t="s">
        <v>153</v>
      </c>
      <c r="H247" s="304">
        <v>38.488999999999997</v>
      </c>
      <c r="I247" s="305"/>
      <c r="J247" s="306">
        <f>ROUND(I247*H247,2)</f>
        <v>0</v>
      </c>
      <c r="K247" s="302" t="s">
        <v>154</v>
      </c>
      <c r="L247" s="307"/>
      <c r="M247" s="308" t="s">
        <v>1</v>
      </c>
      <c r="N247" s="309" t="s">
        <v>48</v>
      </c>
      <c r="O247" s="92"/>
      <c r="P247" s="237">
        <f>O247*H247</f>
        <v>0</v>
      </c>
      <c r="Q247" s="237">
        <v>0.00025999999999999998</v>
      </c>
      <c r="R247" s="237">
        <f>Q247*H247</f>
        <v>0.010007139999999998</v>
      </c>
      <c r="S247" s="237">
        <v>0</v>
      </c>
      <c r="T247" s="238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9" t="s">
        <v>343</v>
      </c>
      <c r="AT247" s="239" t="s">
        <v>492</v>
      </c>
      <c r="AU247" s="239" t="s">
        <v>92</v>
      </c>
      <c r="AY247" s="18" t="s">
        <v>147</v>
      </c>
      <c r="BE247" s="240">
        <f>IF(N247="základní",J247,0)</f>
        <v>0</v>
      </c>
      <c r="BF247" s="240">
        <f>IF(N247="snížená",J247,0)</f>
        <v>0</v>
      </c>
      <c r="BG247" s="240">
        <f>IF(N247="zákl. přenesená",J247,0)</f>
        <v>0</v>
      </c>
      <c r="BH247" s="240">
        <f>IF(N247="sníž. přenesená",J247,0)</f>
        <v>0</v>
      </c>
      <c r="BI247" s="240">
        <f>IF(N247="nulová",J247,0)</f>
        <v>0</v>
      </c>
      <c r="BJ247" s="18" t="s">
        <v>90</v>
      </c>
      <c r="BK247" s="240">
        <f>ROUND(I247*H247,2)</f>
        <v>0</v>
      </c>
      <c r="BL247" s="18" t="s">
        <v>238</v>
      </c>
      <c r="BM247" s="239" t="s">
        <v>509</v>
      </c>
    </row>
    <row r="248" s="14" customFormat="1">
      <c r="A248" s="14"/>
      <c r="B248" s="252"/>
      <c r="C248" s="253"/>
      <c r="D248" s="243" t="s">
        <v>157</v>
      </c>
      <c r="E248" s="253"/>
      <c r="F248" s="255" t="s">
        <v>510</v>
      </c>
      <c r="G248" s="253"/>
      <c r="H248" s="256">
        <v>38.488999999999997</v>
      </c>
      <c r="I248" s="257"/>
      <c r="J248" s="253"/>
      <c r="K248" s="253"/>
      <c r="L248" s="258"/>
      <c r="M248" s="259"/>
      <c r="N248" s="260"/>
      <c r="O248" s="260"/>
      <c r="P248" s="260"/>
      <c r="Q248" s="260"/>
      <c r="R248" s="260"/>
      <c r="S248" s="260"/>
      <c r="T248" s="261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62" t="s">
        <v>157</v>
      </c>
      <c r="AU248" s="262" t="s">
        <v>92</v>
      </c>
      <c r="AV248" s="14" t="s">
        <v>92</v>
      </c>
      <c r="AW248" s="14" t="s">
        <v>4</v>
      </c>
      <c r="AX248" s="14" t="s">
        <v>90</v>
      </c>
      <c r="AY248" s="262" t="s">
        <v>147</v>
      </c>
    </row>
    <row r="249" s="2" customFormat="1" ht="24.15" customHeight="1">
      <c r="A249" s="39"/>
      <c r="B249" s="40"/>
      <c r="C249" s="228" t="s">
        <v>297</v>
      </c>
      <c r="D249" s="228" t="s">
        <v>150</v>
      </c>
      <c r="E249" s="229" t="s">
        <v>511</v>
      </c>
      <c r="F249" s="230" t="s">
        <v>512</v>
      </c>
      <c r="G249" s="231" t="s">
        <v>153</v>
      </c>
      <c r="H249" s="232">
        <v>34.990000000000002</v>
      </c>
      <c r="I249" s="233"/>
      <c r="J249" s="234">
        <f>ROUND(I249*H249,2)</f>
        <v>0</v>
      </c>
      <c r="K249" s="230" t="s">
        <v>154</v>
      </c>
      <c r="L249" s="45"/>
      <c r="M249" s="235" t="s">
        <v>1</v>
      </c>
      <c r="N249" s="236" t="s">
        <v>48</v>
      </c>
      <c r="O249" s="92"/>
      <c r="P249" s="237">
        <f>O249*H249</f>
        <v>0</v>
      </c>
      <c r="Q249" s="237">
        <v>0</v>
      </c>
      <c r="R249" s="237">
        <f>Q249*H249</f>
        <v>0</v>
      </c>
      <c r="S249" s="237">
        <v>0</v>
      </c>
      <c r="T249" s="238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9" t="s">
        <v>238</v>
      </c>
      <c r="AT249" s="239" t="s">
        <v>150</v>
      </c>
      <c r="AU249" s="239" t="s">
        <v>92</v>
      </c>
      <c r="AY249" s="18" t="s">
        <v>147</v>
      </c>
      <c r="BE249" s="240">
        <f>IF(N249="základní",J249,0)</f>
        <v>0</v>
      </c>
      <c r="BF249" s="240">
        <f>IF(N249="snížená",J249,0)</f>
        <v>0</v>
      </c>
      <c r="BG249" s="240">
        <f>IF(N249="zákl. přenesená",J249,0)</f>
        <v>0</v>
      </c>
      <c r="BH249" s="240">
        <f>IF(N249="sníž. přenesená",J249,0)</f>
        <v>0</v>
      </c>
      <c r="BI249" s="240">
        <f>IF(N249="nulová",J249,0)</f>
        <v>0</v>
      </c>
      <c r="BJ249" s="18" t="s">
        <v>90</v>
      </c>
      <c r="BK249" s="240">
        <f>ROUND(I249*H249,2)</f>
        <v>0</v>
      </c>
      <c r="BL249" s="18" t="s">
        <v>238</v>
      </c>
      <c r="BM249" s="239" t="s">
        <v>513</v>
      </c>
    </row>
    <row r="250" s="13" customFormat="1">
      <c r="A250" s="13"/>
      <c r="B250" s="241"/>
      <c r="C250" s="242"/>
      <c r="D250" s="243" t="s">
        <v>157</v>
      </c>
      <c r="E250" s="244" t="s">
        <v>1</v>
      </c>
      <c r="F250" s="245" t="s">
        <v>514</v>
      </c>
      <c r="G250" s="242"/>
      <c r="H250" s="244" t="s">
        <v>1</v>
      </c>
      <c r="I250" s="246"/>
      <c r="J250" s="242"/>
      <c r="K250" s="242"/>
      <c r="L250" s="247"/>
      <c r="M250" s="248"/>
      <c r="N250" s="249"/>
      <c r="O250" s="249"/>
      <c r="P250" s="249"/>
      <c r="Q250" s="249"/>
      <c r="R250" s="249"/>
      <c r="S250" s="249"/>
      <c r="T250" s="25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1" t="s">
        <v>157</v>
      </c>
      <c r="AU250" s="251" t="s">
        <v>92</v>
      </c>
      <c r="AV250" s="13" t="s">
        <v>90</v>
      </c>
      <c r="AW250" s="13" t="s">
        <v>36</v>
      </c>
      <c r="AX250" s="13" t="s">
        <v>83</v>
      </c>
      <c r="AY250" s="251" t="s">
        <v>147</v>
      </c>
    </row>
    <row r="251" s="13" customFormat="1">
      <c r="A251" s="13"/>
      <c r="B251" s="241"/>
      <c r="C251" s="242"/>
      <c r="D251" s="243" t="s">
        <v>157</v>
      </c>
      <c r="E251" s="244" t="s">
        <v>1</v>
      </c>
      <c r="F251" s="245" t="s">
        <v>460</v>
      </c>
      <c r="G251" s="242"/>
      <c r="H251" s="244" t="s">
        <v>1</v>
      </c>
      <c r="I251" s="246"/>
      <c r="J251" s="242"/>
      <c r="K251" s="242"/>
      <c r="L251" s="247"/>
      <c r="M251" s="248"/>
      <c r="N251" s="249"/>
      <c r="O251" s="249"/>
      <c r="P251" s="249"/>
      <c r="Q251" s="249"/>
      <c r="R251" s="249"/>
      <c r="S251" s="249"/>
      <c r="T251" s="250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1" t="s">
        <v>157</v>
      </c>
      <c r="AU251" s="251" t="s">
        <v>92</v>
      </c>
      <c r="AV251" s="13" t="s">
        <v>90</v>
      </c>
      <c r="AW251" s="13" t="s">
        <v>36</v>
      </c>
      <c r="AX251" s="13" t="s">
        <v>83</v>
      </c>
      <c r="AY251" s="251" t="s">
        <v>147</v>
      </c>
    </row>
    <row r="252" s="13" customFormat="1">
      <c r="A252" s="13"/>
      <c r="B252" s="241"/>
      <c r="C252" s="242"/>
      <c r="D252" s="243" t="s">
        <v>157</v>
      </c>
      <c r="E252" s="244" t="s">
        <v>1</v>
      </c>
      <c r="F252" s="245" t="s">
        <v>480</v>
      </c>
      <c r="G252" s="242"/>
      <c r="H252" s="244" t="s">
        <v>1</v>
      </c>
      <c r="I252" s="246"/>
      <c r="J252" s="242"/>
      <c r="K252" s="242"/>
      <c r="L252" s="247"/>
      <c r="M252" s="248"/>
      <c r="N252" s="249"/>
      <c r="O252" s="249"/>
      <c r="P252" s="249"/>
      <c r="Q252" s="249"/>
      <c r="R252" s="249"/>
      <c r="S252" s="249"/>
      <c r="T252" s="250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1" t="s">
        <v>157</v>
      </c>
      <c r="AU252" s="251" t="s">
        <v>92</v>
      </c>
      <c r="AV252" s="13" t="s">
        <v>90</v>
      </c>
      <c r="AW252" s="13" t="s">
        <v>36</v>
      </c>
      <c r="AX252" s="13" t="s">
        <v>83</v>
      </c>
      <c r="AY252" s="251" t="s">
        <v>147</v>
      </c>
    </row>
    <row r="253" s="14" customFormat="1">
      <c r="A253" s="14"/>
      <c r="B253" s="252"/>
      <c r="C253" s="253"/>
      <c r="D253" s="243" t="s">
        <v>157</v>
      </c>
      <c r="E253" s="254" t="s">
        <v>1</v>
      </c>
      <c r="F253" s="255" t="s">
        <v>462</v>
      </c>
      <c r="G253" s="253"/>
      <c r="H253" s="256">
        <v>29.359999999999999</v>
      </c>
      <c r="I253" s="257"/>
      <c r="J253" s="253"/>
      <c r="K253" s="253"/>
      <c r="L253" s="258"/>
      <c r="M253" s="259"/>
      <c r="N253" s="260"/>
      <c r="O253" s="260"/>
      <c r="P253" s="260"/>
      <c r="Q253" s="260"/>
      <c r="R253" s="260"/>
      <c r="S253" s="260"/>
      <c r="T253" s="261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62" t="s">
        <v>157</v>
      </c>
      <c r="AU253" s="262" t="s">
        <v>92</v>
      </c>
      <c r="AV253" s="14" t="s">
        <v>92</v>
      </c>
      <c r="AW253" s="14" t="s">
        <v>36</v>
      </c>
      <c r="AX253" s="14" t="s">
        <v>83</v>
      </c>
      <c r="AY253" s="262" t="s">
        <v>147</v>
      </c>
    </row>
    <row r="254" s="13" customFormat="1">
      <c r="A254" s="13"/>
      <c r="B254" s="241"/>
      <c r="C254" s="242"/>
      <c r="D254" s="243" t="s">
        <v>157</v>
      </c>
      <c r="E254" s="244" t="s">
        <v>1</v>
      </c>
      <c r="F254" s="245" t="s">
        <v>443</v>
      </c>
      <c r="G254" s="242"/>
      <c r="H254" s="244" t="s">
        <v>1</v>
      </c>
      <c r="I254" s="246"/>
      <c r="J254" s="242"/>
      <c r="K254" s="242"/>
      <c r="L254" s="247"/>
      <c r="M254" s="248"/>
      <c r="N254" s="249"/>
      <c r="O254" s="249"/>
      <c r="P254" s="249"/>
      <c r="Q254" s="249"/>
      <c r="R254" s="249"/>
      <c r="S254" s="249"/>
      <c r="T254" s="250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1" t="s">
        <v>157</v>
      </c>
      <c r="AU254" s="251" t="s">
        <v>92</v>
      </c>
      <c r="AV254" s="13" t="s">
        <v>90</v>
      </c>
      <c r="AW254" s="13" t="s">
        <v>36</v>
      </c>
      <c r="AX254" s="13" t="s">
        <v>83</v>
      </c>
      <c r="AY254" s="251" t="s">
        <v>147</v>
      </c>
    </row>
    <row r="255" s="13" customFormat="1">
      <c r="A255" s="13"/>
      <c r="B255" s="241"/>
      <c r="C255" s="242"/>
      <c r="D255" s="243" t="s">
        <v>157</v>
      </c>
      <c r="E255" s="244" t="s">
        <v>1</v>
      </c>
      <c r="F255" s="245" t="s">
        <v>444</v>
      </c>
      <c r="G255" s="242"/>
      <c r="H255" s="244" t="s">
        <v>1</v>
      </c>
      <c r="I255" s="246"/>
      <c r="J255" s="242"/>
      <c r="K255" s="242"/>
      <c r="L255" s="247"/>
      <c r="M255" s="248"/>
      <c r="N255" s="249"/>
      <c r="O255" s="249"/>
      <c r="P255" s="249"/>
      <c r="Q255" s="249"/>
      <c r="R255" s="249"/>
      <c r="S255" s="249"/>
      <c r="T255" s="250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1" t="s">
        <v>157</v>
      </c>
      <c r="AU255" s="251" t="s">
        <v>92</v>
      </c>
      <c r="AV255" s="13" t="s">
        <v>90</v>
      </c>
      <c r="AW255" s="13" t="s">
        <v>36</v>
      </c>
      <c r="AX255" s="13" t="s">
        <v>83</v>
      </c>
      <c r="AY255" s="251" t="s">
        <v>147</v>
      </c>
    </row>
    <row r="256" s="14" customFormat="1">
      <c r="A256" s="14"/>
      <c r="B256" s="252"/>
      <c r="C256" s="253"/>
      <c r="D256" s="243" t="s">
        <v>157</v>
      </c>
      <c r="E256" s="254" t="s">
        <v>1</v>
      </c>
      <c r="F256" s="255" t="s">
        <v>445</v>
      </c>
      <c r="G256" s="253"/>
      <c r="H256" s="256">
        <v>5.6299999999999999</v>
      </c>
      <c r="I256" s="257"/>
      <c r="J256" s="253"/>
      <c r="K256" s="253"/>
      <c r="L256" s="258"/>
      <c r="M256" s="259"/>
      <c r="N256" s="260"/>
      <c r="O256" s="260"/>
      <c r="P256" s="260"/>
      <c r="Q256" s="260"/>
      <c r="R256" s="260"/>
      <c r="S256" s="260"/>
      <c r="T256" s="261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62" t="s">
        <v>157</v>
      </c>
      <c r="AU256" s="262" t="s">
        <v>92</v>
      </c>
      <c r="AV256" s="14" t="s">
        <v>92</v>
      </c>
      <c r="AW256" s="14" t="s">
        <v>36</v>
      </c>
      <c r="AX256" s="14" t="s">
        <v>83</v>
      </c>
      <c r="AY256" s="262" t="s">
        <v>147</v>
      </c>
    </row>
    <row r="257" s="15" customFormat="1">
      <c r="A257" s="15"/>
      <c r="B257" s="263"/>
      <c r="C257" s="264"/>
      <c r="D257" s="243" t="s">
        <v>157</v>
      </c>
      <c r="E257" s="265" t="s">
        <v>1</v>
      </c>
      <c r="F257" s="266" t="s">
        <v>161</v>
      </c>
      <c r="G257" s="264"/>
      <c r="H257" s="267">
        <v>34.990000000000002</v>
      </c>
      <c r="I257" s="268"/>
      <c r="J257" s="264"/>
      <c r="K257" s="264"/>
      <c r="L257" s="269"/>
      <c r="M257" s="270"/>
      <c r="N257" s="271"/>
      <c r="O257" s="271"/>
      <c r="P257" s="271"/>
      <c r="Q257" s="271"/>
      <c r="R257" s="271"/>
      <c r="S257" s="271"/>
      <c r="T257" s="272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73" t="s">
        <v>157</v>
      </c>
      <c r="AU257" s="273" t="s">
        <v>92</v>
      </c>
      <c r="AV257" s="15" t="s">
        <v>155</v>
      </c>
      <c r="AW257" s="15" t="s">
        <v>36</v>
      </c>
      <c r="AX257" s="15" t="s">
        <v>90</v>
      </c>
      <c r="AY257" s="273" t="s">
        <v>147</v>
      </c>
    </row>
    <row r="258" s="2" customFormat="1" ht="24.15" customHeight="1">
      <c r="A258" s="39"/>
      <c r="B258" s="40"/>
      <c r="C258" s="300" t="s">
        <v>306</v>
      </c>
      <c r="D258" s="300" t="s">
        <v>492</v>
      </c>
      <c r="E258" s="301" t="s">
        <v>515</v>
      </c>
      <c r="F258" s="302" t="s">
        <v>516</v>
      </c>
      <c r="G258" s="303" t="s">
        <v>153</v>
      </c>
      <c r="H258" s="304">
        <v>38.488999999999997</v>
      </c>
      <c r="I258" s="305"/>
      <c r="J258" s="306">
        <f>ROUND(I258*H258,2)</f>
        <v>0</v>
      </c>
      <c r="K258" s="302" t="s">
        <v>154</v>
      </c>
      <c r="L258" s="307"/>
      <c r="M258" s="308" t="s">
        <v>1</v>
      </c>
      <c r="N258" s="309" t="s">
        <v>48</v>
      </c>
      <c r="O258" s="92"/>
      <c r="P258" s="237">
        <f>O258*H258</f>
        <v>0</v>
      </c>
      <c r="Q258" s="237">
        <v>0.00060999999999999997</v>
      </c>
      <c r="R258" s="237">
        <f>Q258*H258</f>
        <v>0.023478289999999999</v>
      </c>
      <c r="S258" s="237">
        <v>0</v>
      </c>
      <c r="T258" s="238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9" t="s">
        <v>343</v>
      </c>
      <c r="AT258" s="239" t="s">
        <v>492</v>
      </c>
      <c r="AU258" s="239" t="s">
        <v>92</v>
      </c>
      <c r="AY258" s="18" t="s">
        <v>147</v>
      </c>
      <c r="BE258" s="240">
        <f>IF(N258="základní",J258,0)</f>
        <v>0</v>
      </c>
      <c r="BF258" s="240">
        <f>IF(N258="snížená",J258,0)</f>
        <v>0</v>
      </c>
      <c r="BG258" s="240">
        <f>IF(N258="zákl. přenesená",J258,0)</f>
        <v>0</v>
      </c>
      <c r="BH258" s="240">
        <f>IF(N258="sníž. přenesená",J258,0)</f>
        <v>0</v>
      </c>
      <c r="BI258" s="240">
        <f>IF(N258="nulová",J258,0)</f>
        <v>0</v>
      </c>
      <c r="BJ258" s="18" t="s">
        <v>90</v>
      </c>
      <c r="BK258" s="240">
        <f>ROUND(I258*H258,2)</f>
        <v>0</v>
      </c>
      <c r="BL258" s="18" t="s">
        <v>238</v>
      </c>
      <c r="BM258" s="239" t="s">
        <v>517</v>
      </c>
    </row>
    <row r="259" s="14" customFormat="1">
      <c r="A259" s="14"/>
      <c r="B259" s="252"/>
      <c r="C259" s="253"/>
      <c r="D259" s="243" t="s">
        <v>157</v>
      </c>
      <c r="E259" s="253"/>
      <c r="F259" s="255" t="s">
        <v>510</v>
      </c>
      <c r="G259" s="253"/>
      <c r="H259" s="256">
        <v>38.488999999999997</v>
      </c>
      <c r="I259" s="257"/>
      <c r="J259" s="253"/>
      <c r="K259" s="253"/>
      <c r="L259" s="258"/>
      <c r="M259" s="259"/>
      <c r="N259" s="260"/>
      <c r="O259" s="260"/>
      <c r="P259" s="260"/>
      <c r="Q259" s="260"/>
      <c r="R259" s="260"/>
      <c r="S259" s="260"/>
      <c r="T259" s="261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62" t="s">
        <v>157</v>
      </c>
      <c r="AU259" s="262" t="s">
        <v>92</v>
      </c>
      <c r="AV259" s="14" t="s">
        <v>92</v>
      </c>
      <c r="AW259" s="14" t="s">
        <v>4</v>
      </c>
      <c r="AX259" s="14" t="s">
        <v>90</v>
      </c>
      <c r="AY259" s="262" t="s">
        <v>147</v>
      </c>
    </row>
    <row r="260" s="2" customFormat="1" ht="24.15" customHeight="1">
      <c r="A260" s="39"/>
      <c r="B260" s="40"/>
      <c r="C260" s="228" t="s">
        <v>315</v>
      </c>
      <c r="D260" s="228" t="s">
        <v>150</v>
      </c>
      <c r="E260" s="229" t="s">
        <v>518</v>
      </c>
      <c r="F260" s="230" t="s">
        <v>519</v>
      </c>
      <c r="G260" s="231" t="s">
        <v>224</v>
      </c>
      <c r="H260" s="232">
        <v>0.033000000000000002</v>
      </c>
      <c r="I260" s="233"/>
      <c r="J260" s="234">
        <f>ROUND(I260*H260,2)</f>
        <v>0</v>
      </c>
      <c r="K260" s="230" t="s">
        <v>154</v>
      </c>
      <c r="L260" s="45"/>
      <c r="M260" s="235" t="s">
        <v>1</v>
      </c>
      <c r="N260" s="236" t="s">
        <v>48</v>
      </c>
      <c r="O260" s="92"/>
      <c r="P260" s="237">
        <f>O260*H260</f>
        <v>0</v>
      </c>
      <c r="Q260" s="237">
        <v>0</v>
      </c>
      <c r="R260" s="237">
        <f>Q260*H260</f>
        <v>0</v>
      </c>
      <c r="S260" s="237">
        <v>0</v>
      </c>
      <c r="T260" s="238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9" t="s">
        <v>238</v>
      </c>
      <c r="AT260" s="239" t="s">
        <v>150</v>
      </c>
      <c r="AU260" s="239" t="s">
        <v>92</v>
      </c>
      <c r="AY260" s="18" t="s">
        <v>147</v>
      </c>
      <c r="BE260" s="240">
        <f>IF(N260="základní",J260,0)</f>
        <v>0</v>
      </c>
      <c r="BF260" s="240">
        <f>IF(N260="snížená",J260,0)</f>
        <v>0</v>
      </c>
      <c r="BG260" s="240">
        <f>IF(N260="zákl. přenesená",J260,0)</f>
        <v>0</v>
      </c>
      <c r="BH260" s="240">
        <f>IF(N260="sníž. přenesená",J260,0)</f>
        <v>0</v>
      </c>
      <c r="BI260" s="240">
        <f>IF(N260="nulová",J260,0)</f>
        <v>0</v>
      </c>
      <c r="BJ260" s="18" t="s">
        <v>90</v>
      </c>
      <c r="BK260" s="240">
        <f>ROUND(I260*H260,2)</f>
        <v>0</v>
      </c>
      <c r="BL260" s="18" t="s">
        <v>238</v>
      </c>
      <c r="BM260" s="239" t="s">
        <v>520</v>
      </c>
    </row>
    <row r="261" s="12" customFormat="1" ht="22.8" customHeight="1">
      <c r="A261" s="12"/>
      <c r="B261" s="213"/>
      <c r="C261" s="214"/>
      <c r="D261" s="215" t="s">
        <v>82</v>
      </c>
      <c r="E261" s="226" t="s">
        <v>521</v>
      </c>
      <c r="F261" s="226" t="s">
        <v>522</v>
      </c>
      <c r="G261" s="214"/>
      <c r="H261" s="214"/>
      <c r="I261" s="217"/>
      <c r="J261" s="227">
        <f>BK261</f>
        <v>0</v>
      </c>
      <c r="K261" s="214"/>
      <c r="L261" s="218"/>
      <c r="M261" s="219"/>
      <c r="N261" s="220"/>
      <c r="O261" s="220"/>
      <c r="P261" s="221">
        <f>SUM(P262:P288)</f>
        <v>0</v>
      </c>
      <c r="Q261" s="220"/>
      <c r="R261" s="221">
        <f>SUM(R262:R288)</f>
        <v>2.9207870800000002</v>
      </c>
      <c r="S261" s="220"/>
      <c r="T261" s="222">
        <f>SUM(T262:T288)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23" t="s">
        <v>92</v>
      </c>
      <c r="AT261" s="224" t="s">
        <v>82</v>
      </c>
      <c r="AU261" s="224" t="s">
        <v>90</v>
      </c>
      <c r="AY261" s="223" t="s">
        <v>147</v>
      </c>
      <c r="BK261" s="225">
        <f>SUM(BK262:BK288)</f>
        <v>0</v>
      </c>
    </row>
    <row r="262" s="2" customFormat="1" ht="24.15" customHeight="1">
      <c r="A262" s="39"/>
      <c r="B262" s="40"/>
      <c r="C262" s="228" t="s">
        <v>322</v>
      </c>
      <c r="D262" s="228" t="s">
        <v>150</v>
      </c>
      <c r="E262" s="229" t="s">
        <v>523</v>
      </c>
      <c r="F262" s="230" t="s">
        <v>524</v>
      </c>
      <c r="G262" s="231" t="s">
        <v>153</v>
      </c>
      <c r="H262" s="232">
        <v>13.279999999999999</v>
      </c>
      <c r="I262" s="233"/>
      <c r="J262" s="234">
        <f>ROUND(I262*H262,2)</f>
        <v>0</v>
      </c>
      <c r="K262" s="230" t="s">
        <v>154</v>
      </c>
      <c r="L262" s="45"/>
      <c r="M262" s="235" t="s">
        <v>1</v>
      </c>
      <c r="N262" s="236" t="s">
        <v>48</v>
      </c>
      <c r="O262" s="92"/>
      <c r="P262" s="237">
        <f>O262*H262</f>
        <v>0</v>
      </c>
      <c r="Q262" s="237">
        <v>0.044290000000000003</v>
      </c>
      <c r="R262" s="237">
        <f>Q262*H262</f>
        <v>0.58817120000000001</v>
      </c>
      <c r="S262" s="237">
        <v>0</v>
      </c>
      <c r="T262" s="238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9" t="s">
        <v>238</v>
      </c>
      <c r="AT262" s="239" t="s">
        <v>150</v>
      </c>
      <c r="AU262" s="239" t="s">
        <v>92</v>
      </c>
      <c r="AY262" s="18" t="s">
        <v>147</v>
      </c>
      <c r="BE262" s="240">
        <f>IF(N262="základní",J262,0)</f>
        <v>0</v>
      </c>
      <c r="BF262" s="240">
        <f>IF(N262="snížená",J262,0)</f>
        <v>0</v>
      </c>
      <c r="BG262" s="240">
        <f>IF(N262="zákl. přenesená",J262,0)</f>
        <v>0</v>
      </c>
      <c r="BH262" s="240">
        <f>IF(N262="sníž. přenesená",J262,0)</f>
        <v>0</v>
      </c>
      <c r="BI262" s="240">
        <f>IF(N262="nulová",J262,0)</f>
        <v>0</v>
      </c>
      <c r="BJ262" s="18" t="s">
        <v>90</v>
      </c>
      <c r="BK262" s="240">
        <f>ROUND(I262*H262,2)</f>
        <v>0</v>
      </c>
      <c r="BL262" s="18" t="s">
        <v>238</v>
      </c>
      <c r="BM262" s="239" t="s">
        <v>525</v>
      </c>
    </row>
    <row r="263" s="13" customFormat="1">
      <c r="A263" s="13"/>
      <c r="B263" s="241"/>
      <c r="C263" s="242"/>
      <c r="D263" s="243" t="s">
        <v>157</v>
      </c>
      <c r="E263" s="244" t="s">
        <v>1</v>
      </c>
      <c r="F263" s="245" t="s">
        <v>526</v>
      </c>
      <c r="G263" s="242"/>
      <c r="H263" s="244" t="s">
        <v>1</v>
      </c>
      <c r="I263" s="246"/>
      <c r="J263" s="242"/>
      <c r="K263" s="242"/>
      <c r="L263" s="247"/>
      <c r="M263" s="248"/>
      <c r="N263" s="249"/>
      <c r="O263" s="249"/>
      <c r="P263" s="249"/>
      <c r="Q263" s="249"/>
      <c r="R263" s="249"/>
      <c r="S263" s="249"/>
      <c r="T263" s="250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1" t="s">
        <v>157</v>
      </c>
      <c r="AU263" s="251" t="s">
        <v>92</v>
      </c>
      <c r="AV263" s="13" t="s">
        <v>90</v>
      </c>
      <c r="AW263" s="13" t="s">
        <v>36</v>
      </c>
      <c r="AX263" s="13" t="s">
        <v>83</v>
      </c>
      <c r="AY263" s="251" t="s">
        <v>147</v>
      </c>
    </row>
    <row r="264" s="13" customFormat="1">
      <c r="A264" s="13"/>
      <c r="B264" s="241"/>
      <c r="C264" s="242"/>
      <c r="D264" s="243" t="s">
        <v>157</v>
      </c>
      <c r="E264" s="244" t="s">
        <v>1</v>
      </c>
      <c r="F264" s="245" t="s">
        <v>159</v>
      </c>
      <c r="G264" s="242"/>
      <c r="H264" s="244" t="s">
        <v>1</v>
      </c>
      <c r="I264" s="246"/>
      <c r="J264" s="242"/>
      <c r="K264" s="242"/>
      <c r="L264" s="247"/>
      <c r="M264" s="248"/>
      <c r="N264" s="249"/>
      <c r="O264" s="249"/>
      <c r="P264" s="249"/>
      <c r="Q264" s="249"/>
      <c r="R264" s="249"/>
      <c r="S264" s="249"/>
      <c r="T264" s="250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51" t="s">
        <v>157</v>
      </c>
      <c r="AU264" s="251" t="s">
        <v>92</v>
      </c>
      <c r="AV264" s="13" t="s">
        <v>90</v>
      </c>
      <c r="AW264" s="13" t="s">
        <v>36</v>
      </c>
      <c r="AX264" s="13" t="s">
        <v>83</v>
      </c>
      <c r="AY264" s="251" t="s">
        <v>147</v>
      </c>
    </row>
    <row r="265" s="14" customFormat="1">
      <c r="A265" s="14"/>
      <c r="B265" s="252"/>
      <c r="C265" s="253"/>
      <c r="D265" s="243" t="s">
        <v>157</v>
      </c>
      <c r="E265" s="254" t="s">
        <v>1</v>
      </c>
      <c r="F265" s="255" t="s">
        <v>527</v>
      </c>
      <c r="G265" s="253"/>
      <c r="H265" s="256">
        <v>13.279999999999999</v>
      </c>
      <c r="I265" s="257"/>
      <c r="J265" s="253"/>
      <c r="K265" s="253"/>
      <c r="L265" s="258"/>
      <c r="M265" s="259"/>
      <c r="N265" s="260"/>
      <c r="O265" s="260"/>
      <c r="P265" s="260"/>
      <c r="Q265" s="260"/>
      <c r="R265" s="260"/>
      <c r="S265" s="260"/>
      <c r="T265" s="261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62" t="s">
        <v>157</v>
      </c>
      <c r="AU265" s="262" t="s">
        <v>92</v>
      </c>
      <c r="AV265" s="14" t="s">
        <v>92</v>
      </c>
      <c r="AW265" s="14" t="s">
        <v>36</v>
      </c>
      <c r="AX265" s="14" t="s">
        <v>83</v>
      </c>
      <c r="AY265" s="262" t="s">
        <v>147</v>
      </c>
    </row>
    <row r="266" s="15" customFormat="1">
      <c r="A266" s="15"/>
      <c r="B266" s="263"/>
      <c r="C266" s="264"/>
      <c r="D266" s="243" t="s">
        <v>157</v>
      </c>
      <c r="E266" s="265" t="s">
        <v>1</v>
      </c>
      <c r="F266" s="266" t="s">
        <v>161</v>
      </c>
      <c r="G266" s="264"/>
      <c r="H266" s="267">
        <v>13.279999999999999</v>
      </c>
      <c r="I266" s="268"/>
      <c r="J266" s="264"/>
      <c r="K266" s="264"/>
      <c r="L266" s="269"/>
      <c r="M266" s="270"/>
      <c r="N266" s="271"/>
      <c r="O266" s="271"/>
      <c r="P266" s="271"/>
      <c r="Q266" s="271"/>
      <c r="R266" s="271"/>
      <c r="S266" s="271"/>
      <c r="T266" s="272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73" t="s">
        <v>157</v>
      </c>
      <c r="AU266" s="273" t="s">
        <v>92</v>
      </c>
      <c r="AV266" s="15" t="s">
        <v>155</v>
      </c>
      <c r="AW266" s="15" t="s">
        <v>36</v>
      </c>
      <c r="AX266" s="15" t="s">
        <v>90</v>
      </c>
      <c r="AY266" s="273" t="s">
        <v>147</v>
      </c>
    </row>
    <row r="267" s="2" customFormat="1" ht="24.15" customHeight="1">
      <c r="A267" s="39"/>
      <c r="B267" s="40"/>
      <c r="C267" s="228" t="s">
        <v>329</v>
      </c>
      <c r="D267" s="228" t="s">
        <v>150</v>
      </c>
      <c r="E267" s="229" t="s">
        <v>528</v>
      </c>
      <c r="F267" s="230" t="s">
        <v>529</v>
      </c>
      <c r="G267" s="231" t="s">
        <v>153</v>
      </c>
      <c r="H267" s="232">
        <v>45.503999999999998</v>
      </c>
      <c r="I267" s="233"/>
      <c r="J267" s="234">
        <f>ROUND(I267*H267,2)</f>
        <v>0</v>
      </c>
      <c r="K267" s="230" t="s">
        <v>154</v>
      </c>
      <c r="L267" s="45"/>
      <c r="M267" s="235" t="s">
        <v>1</v>
      </c>
      <c r="N267" s="236" t="s">
        <v>48</v>
      </c>
      <c r="O267" s="92"/>
      <c r="P267" s="237">
        <f>O267*H267</f>
        <v>0</v>
      </c>
      <c r="Q267" s="237">
        <v>0.04555</v>
      </c>
      <c r="R267" s="237">
        <f>Q267*H267</f>
        <v>2.0727072</v>
      </c>
      <c r="S267" s="237">
        <v>0</v>
      </c>
      <c r="T267" s="238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9" t="s">
        <v>238</v>
      </c>
      <c r="AT267" s="239" t="s">
        <v>150</v>
      </c>
      <c r="AU267" s="239" t="s">
        <v>92</v>
      </c>
      <c r="AY267" s="18" t="s">
        <v>147</v>
      </c>
      <c r="BE267" s="240">
        <f>IF(N267="základní",J267,0)</f>
        <v>0</v>
      </c>
      <c r="BF267" s="240">
        <f>IF(N267="snížená",J267,0)</f>
        <v>0</v>
      </c>
      <c r="BG267" s="240">
        <f>IF(N267="zákl. přenesená",J267,0)</f>
        <v>0</v>
      </c>
      <c r="BH267" s="240">
        <f>IF(N267="sníž. přenesená",J267,0)</f>
        <v>0</v>
      </c>
      <c r="BI267" s="240">
        <f>IF(N267="nulová",J267,0)</f>
        <v>0</v>
      </c>
      <c r="BJ267" s="18" t="s">
        <v>90</v>
      </c>
      <c r="BK267" s="240">
        <f>ROUND(I267*H267,2)</f>
        <v>0</v>
      </c>
      <c r="BL267" s="18" t="s">
        <v>238</v>
      </c>
      <c r="BM267" s="239" t="s">
        <v>530</v>
      </c>
    </row>
    <row r="268" s="13" customFormat="1">
      <c r="A268" s="13"/>
      <c r="B268" s="241"/>
      <c r="C268" s="242"/>
      <c r="D268" s="243" t="s">
        <v>157</v>
      </c>
      <c r="E268" s="244" t="s">
        <v>1</v>
      </c>
      <c r="F268" s="245" t="s">
        <v>531</v>
      </c>
      <c r="G268" s="242"/>
      <c r="H268" s="244" t="s">
        <v>1</v>
      </c>
      <c r="I268" s="246"/>
      <c r="J268" s="242"/>
      <c r="K268" s="242"/>
      <c r="L268" s="247"/>
      <c r="M268" s="248"/>
      <c r="N268" s="249"/>
      <c r="O268" s="249"/>
      <c r="P268" s="249"/>
      <c r="Q268" s="249"/>
      <c r="R268" s="249"/>
      <c r="S268" s="249"/>
      <c r="T268" s="250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1" t="s">
        <v>157</v>
      </c>
      <c r="AU268" s="251" t="s">
        <v>92</v>
      </c>
      <c r="AV268" s="13" t="s">
        <v>90</v>
      </c>
      <c r="AW268" s="13" t="s">
        <v>36</v>
      </c>
      <c r="AX268" s="13" t="s">
        <v>83</v>
      </c>
      <c r="AY268" s="251" t="s">
        <v>147</v>
      </c>
    </row>
    <row r="269" s="13" customFormat="1">
      <c r="A269" s="13"/>
      <c r="B269" s="241"/>
      <c r="C269" s="242"/>
      <c r="D269" s="243" t="s">
        <v>157</v>
      </c>
      <c r="E269" s="244" t="s">
        <v>1</v>
      </c>
      <c r="F269" s="245" t="s">
        <v>159</v>
      </c>
      <c r="G269" s="242"/>
      <c r="H269" s="244" t="s">
        <v>1</v>
      </c>
      <c r="I269" s="246"/>
      <c r="J269" s="242"/>
      <c r="K269" s="242"/>
      <c r="L269" s="247"/>
      <c r="M269" s="248"/>
      <c r="N269" s="249"/>
      <c r="O269" s="249"/>
      <c r="P269" s="249"/>
      <c r="Q269" s="249"/>
      <c r="R269" s="249"/>
      <c r="S269" s="249"/>
      <c r="T269" s="250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1" t="s">
        <v>157</v>
      </c>
      <c r="AU269" s="251" t="s">
        <v>92</v>
      </c>
      <c r="AV269" s="13" t="s">
        <v>90</v>
      </c>
      <c r="AW269" s="13" t="s">
        <v>36</v>
      </c>
      <c r="AX269" s="13" t="s">
        <v>83</v>
      </c>
      <c r="AY269" s="251" t="s">
        <v>147</v>
      </c>
    </row>
    <row r="270" s="14" customFormat="1">
      <c r="A270" s="14"/>
      <c r="B270" s="252"/>
      <c r="C270" s="253"/>
      <c r="D270" s="243" t="s">
        <v>157</v>
      </c>
      <c r="E270" s="254" t="s">
        <v>1</v>
      </c>
      <c r="F270" s="255" t="s">
        <v>532</v>
      </c>
      <c r="G270" s="253"/>
      <c r="H270" s="256">
        <v>45.503999999999998</v>
      </c>
      <c r="I270" s="257"/>
      <c r="J270" s="253"/>
      <c r="K270" s="253"/>
      <c r="L270" s="258"/>
      <c r="M270" s="259"/>
      <c r="N270" s="260"/>
      <c r="O270" s="260"/>
      <c r="P270" s="260"/>
      <c r="Q270" s="260"/>
      <c r="R270" s="260"/>
      <c r="S270" s="260"/>
      <c r="T270" s="261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62" t="s">
        <v>157</v>
      </c>
      <c r="AU270" s="262" t="s">
        <v>92</v>
      </c>
      <c r="AV270" s="14" t="s">
        <v>92</v>
      </c>
      <c r="AW270" s="14" t="s">
        <v>36</v>
      </c>
      <c r="AX270" s="14" t="s">
        <v>83</v>
      </c>
      <c r="AY270" s="262" t="s">
        <v>147</v>
      </c>
    </row>
    <row r="271" s="15" customFormat="1">
      <c r="A271" s="15"/>
      <c r="B271" s="263"/>
      <c r="C271" s="264"/>
      <c r="D271" s="243" t="s">
        <v>157</v>
      </c>
      <c r="E271" s="265" t="s">
        <v>1</v>
      </c>
      <c r="F271" s="266" t="s">
        <v>161</v>
      </c>
      <c r="G271" s="264"/>
      <c r="H271" s="267">
        <v>45.503999999999998</v>
      </c>
      <c r="I271" s="268"/>
      <c r="J271" s="264"/>
      <c r="K271" s="264"/>
      <c r="L271" s="269"/>
      <c r="M271" s="270"/>
      <c r="N271" s="271"/>
      <c r="O271" s="271"/>
      <c r="P271" s="271"/>
      <c r="Q271" s="271"/>
      <c r="R271" s="271"/>
      <c r="S271" s="271"/>
      <c r="T271" s="272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73" t="s">
        <v>157</v>
      </c>
      <c r="AU271" s="273" t="s">
        <v>92</v>
      </c>
      <c r="AV271" s="15" t="s">
        <v>155</v>
      </c>
      <c r="AW271" s="15" t="s">
        <v>36</v>
      </c>
      <c r="AX271" s="15" t="s">
        <v>90</v>
      </c>
      <c r="AY271" s="273" t="s">
        <v>147</v>
      </c>
    </row>
    <row r="272" s="2" customFormat="1" ht="33" customHeight="1">
      <c r="A272" s="39"/>
      <c r="B272" s="40"/>
      <c r="C272" s="228" t="s">
        <v>335</v>
      </c>
      <c r="D272" s="228" t="s">
        <v>150</v>
      </c>
      <c r="E272" s="229" t="s">
        <v>533</v>
      </c>
      <c r="F272" s="230" t="s">
        <v>534</v>
      </c>
      <c r="G272" s="231" t="s">
        <v>153</v>
      </c>
      <c r="H272" s="232">
        <v>7.0499999999999998</v>
      </c>
      <c r="I272" s="233"/>
      <c r="J272" s="234">
        <f>ROUND(I272*H272,2)</f>
        <v>0</v>
      </c>
      <c r="K272" s="230" t="s">
        <v>154</v>
      </c>
      <c r="L272" s="45"/>
      <c r="M272" s="235" t="s">
        <v>1</v>
      </c>
      <c r="N272" s="236" t="s">
        <v>48</v>
      </c>
      <c r="O272" s="92"/>
      <c r="P272" s="237">
        <f>O272*H272</f>
        <v>0</v>
      </c>
      <c r="Q272" s="237">
        <v>0.012880000000000001</v>
      </c>
      <c r="R272" s="237">
        <f>Q272*H272</f>
        <v>0.09080400000000001</v>
      </c>
      <c r="S272" s="237">
        <v>0</v>
      </c>
      <c r="T272" s="238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9" t="s">
        <v>238</v>
      </c>
      <c r="AT272" s="239" t="s">
        <v>150</v>
      </c>
      <c r="AU272" s="239" t="s">
        <v>92</v>
      </c>
      <c r="AY272" s="18" t="s">
        <v>147</v>
      </c>
      <c r="BE272" s="240">
        <f>IF(N272="základní",J272,0)</f>
        <v>0</v>
      </c>
      <c r="BF272" s="240">
        <f>IF(N272="snížená",J272,0)</f>
        <v>0</v>
      </c>
      <c r="BG272" s="240">
        <f>IF(N272="zákl. přenesená",J272,0)</f>
        <v>0</v>
      </c>
      <c r="BH272" s="240">
        <f>IF(N272="sníž. přenesená",J272,0)</f>
        <v>0</v>
      </c>
      <c r="BI272" s="240">
        <f>IF(N272="nulová",J272,0)</f>
        <v>0</v>
      </c>
      <c r="BJ272" s="18" t="s">
        <v>90</v>
      </c>
      <c r="BK272" s="240">
        <f>ROUND(I272*H272,2)</f>
        <v>0</v>
      </c>
      <c r="BL272" s="18" t="s">
        <v>238</v>
      </c>
      <c r="BM272" s="239" t="s">
        <v>535</v>
      </c>
    </row>
    <row r="273" s="13" customFormat="1">
      <c r="A273" s="13"/>
      <c r="B273" s="241"/>
      <c r="C273" s="242"/>
      <c r="D273" s="243" t="s">
        <v>157</v>
      </c>
      <c r="E273" s="244" t="s">
        <v>1</v>
      </c>
      <c r="F273" s="245" t="s">
        <v>536</v>
      </c>
      <c r="G273" s="242"/>
      <c r="H273" s="244" t="s">
        <v>1</v>
      </c>
      <c r="I273" s="246"/>
      <c r="J273" s="242"/>
      <c r="K273" s="242"/>
      <c r="L273" s="247"/>
      <c r="M273" s="248"/>
      <c r="N273" s="249"/>
      <c r="O273" s="249"/>
      <c r="P273" s="249"/>
      <c r="Q273" s="249"/>
      <c r="R273" s="249"/>
      <c r="S273" s="249"/>
      <c r="T273" s="250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1" t="s">
        <v>157</v>
      </c>
      <c r="AU273" s="251" t="s">
        <v>92</v>
      </c>
      <c r="AV273" s="13" t="s">
        <v>90</v>
      </c>
      <c r="AW273" s="13" t="s">
        <v>36</v>
      </c>
      <c r="AX273" s="13" t="s">
        <v>83</v>
      </c>
      <c r="AY273" s="251" t="s">
        <v>147</v>
      </c>
    </row>
    <row r="274" s="13" customFormat="1">
      <c r="A274" s="13"/>
      <c r="B274" s="241"/>
      <c r="C274" s="242"/>
      <c r="D274" s="243" t="s">
        <v>157</v>
      </c>
      <c r="E274" s="244" t="s">
        <v>1</v>
      </c>
      <c r="F274" s="245" t="s">
        <v>159</v>
      </c>
      <c r="G274" s="242"/>
      <c r="H274" s="244" t="s">
        <v>1</v>
      </c>
      <c r="I274" s="246"/>
      <c r="J274" s="242"/>
      <c r="K274" s="242"/>
      <c r="L274" s="247"/>
      <c r="M274" s="248"/>
      <c r="N274" s="249"/>
      <c r="O274" s="249"/>
      <c r="P274" s="249"/>
      <c r="Q274" s="249"/>
      <c r="R274" s="249"/>
      <c r="S274" s="249"/>
      <c r="T274" s="250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1" t="s">
        <v>157</v>
      </c>
      <c r="AU274" s="251" t="s">
        <v>92</v>
      </c>
      <c r="AV274" s="13" t="s">
        <v>90</v>
      </c>
      <c r="AW274" s="13" t="s">
        <v>36</v>
      </c>
      <c r="AX274" s="13" t="s">
        <v>83</v>
      </c>
      <c r="AY274" s="251" t="s">
        <v>147</v>
      </c>
    </row>
    <row r="275" s="14" customFormat="1">
      <c r="A275" s="14"/>
      <c r="B275" s="252"/>
      <c r="C275" s="253"/>
      <c r="D275" s="243" t="s">
        <v>157</v>
      </c>
      <c r="E275" s="254" t="s">
        <v>1</v>
      </c>
      <c r="F275" s="255" t="s">
        <v>537</v>
      </c>
      <c r="G275" s="253"/>
      <c r="H275" s="256">
        <v>7.0499999999999998</v>
      </c>
      <c r="I275" s="257"/>
      <c r="J275" s="253"/>
      <c r="K275" s="253"/>
      <c r="L275" s="258"/>
      <c r="M275" s="259"/>
      <c r="N275" s="260"/>
      <c r="O275" s="260"/>
      <c r="P275" s="260"/>
      <c r="Q275" s="260"/>
      <c r="R275" s="260"/>
      <c r="S275" s="260"/>
      <c r="T275" s="261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2" t="s">
        <v>157</v>
      </c>
      <c r="AU275" s="262" t="s">
        <v>92</v>
      </c>
      <c r="AV275" s="14" t="s">
        <v>92</v>
      </c>
      <c r="AW275" s="14" t="s">
        <v>36</v>
      </c>
      <c r="AX275" s="14" t="s">
        <v>83</v>
      </c>
      <c r="AY275" s="262" t="s">
        <v>147</v>
      </c>
    </row>
    <row r="276" s="15" customFormat="1">
      <c r="A276" s="15"/>
      <c r="B276" s="263"/>
      <c r="C276" s="264"/>
      <c r="D276" s="243" t="s">
        <v>157</v>
      </c>
      <c r="E276" s="265" t="s">
        <v>1</v>
      </c>
      <c r="F276" s="266" t="s">
        <v>161</v>
      </c>
      <c r="G276" s="264"/>
      <c r="H276" s="267">
        <v>7.0499999999999998</v>
      </c>
      <c r="I276" s="268"/>
      <c r="J276" s="264"/>
      <c r="K276" s="264"/>
      <c r="L276" s="269"/>
      <c r="M276" s="270"/>
      <c r="N276" s="271"/>
      <c r="O276" s="271"/>
      <c r="P276" s="271"/>
      <c r="Q276" s="271"/>
      <c r="R276" s="271"/>
      <c r="S276" s="271"/>
      <c r="T276" s="272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73" t="s">
        <v>157</v>
      </c>
      <c r="AU276" s="273" t="s">
        <v>92</v>
      </c>
      <c r="AV276" s="15" t="s">
        <v>155</v>
      </c>
      <c r="AW276" s="15" t="s">
        <v>36</v>
      </c>
      <c r="AX276" s="15" t="s">
        <v>90</v>
      </c>
      <c r="AY276" s="273" t="s">
        <v>147</v>
      </c>
    </row>
    <row r="277" s="2" customFormat="1" ht="24.15" customHeight="1">
      <c r="A277" s="39"/>
      <c r="B277" s="40"/>
      <c r="C277" s="228" t="s">
        <v>343</v>
      </c>
      <c r="D277" s="228" t="s">
        <v>150</v>
      </c>
      <c r="E277" s="229" t="s">
        <v>538</v>
      </c>
      <c r="F277" s="230" t="s">
        <v>539</v>
      </c>
      <c r="G277" s="231" t="s">
        <v>153</v>
      </c>
      <c r="H277" s="232">
        <v>10.933</v>
      </c>
      <c r="I277" s="233"/>
      <c r="J277" s="234">
        <f>ROUND(I277*H277,2)</f>
        <v>0</v>
      </c>
      <c r="K277" s="230" t="s">
        <v>154</v>
      </c>
      <c r="L277" s="45"/>
      <c r="M277" s="235" t="s">
        <v>1</v>
      </c>
      <c r="N277" s="236" t="s">
        <v>48</v>
      </c>
      <c r="O277" s="92"/>
      <c r="P277" s="237">
        <f>O277*H277</f>
        <v>0</v>
      </c>
      <c r="Q277" s="237">
        <v>0.013860000000000001</v>
      </c>
      <c r="R277" s="237">
        <f>Q277*H277</f>
        <v>0.15153137999999999</v>
      </c>
      <c r="S277" s="237">
        <v>0</v>
      </c>
      <c r="T277" s="238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9" t="s">
        <v>238</v>
      </c>
      <c r="AT277" s="239" t="s">
        <v>150</v>
      </c>
      <c r="AU277" s="239" t="s">
        <v>92</v>
      </c>
      <c r="AY277" s="18" t="s">
        <v>147</v>
      </c>
      <c r="BE277" s="240">
        <f>IF(N277="základní",J277,0)</f>
        <v>0</v>
      </c>
      <c r="BF277" s="240">
        <f>IF(N277="snížená",J277,0)</f>
        <v>0</v>
      </c>
      <c r="BG277" s="240">
        <f>IF(N277="zákl. přenesená",J277,0)</f>
        <v>0</v>
      </c>
      <c r="BH277" s="240">
        <f>IF(N277="sníž. přenesená",J277,0)</f>
        <v>0</v>
      </c>
      <c r="BI277" s="240">
        <f>IF(N277="nulová",J277,0)</f>
        <v>0</v>
      </c>
      <c r="BJ277" s="18" t="s">
        <v>90</v>
      </c>
      <c r="BK277" s="240">
        <f>ROUND(I277*H277,2)</f>
        <v>0</v>
      </c>
      <c r="BL277" s="18" t="s">
        <v>238</v>
      </c>
      <c r="BM277" s="239" t="s">
        <v>540</v>
      </c>
    </row>
    <row r="278" s="13" customFormat="1">
      <c r="A278" s="13"/>
      <c r="B278" s="241"/>
      <c r="C278" s="242"/>
      <c r="D278" s="243" t="s">
        <v>157</v>
      </c>
      <c r="E278" s="244" t="s">
        <v>1</v>
      </c>
      <c r="F278" s="245" t="s">
        <v>541</v>
      </c>
      <c r="G278" s="242"/>
      <c r="H278" s="244" t="s">
        <v>1</v>
      </c>
      <c r="I278" s="246"/>
      <c r="J278" s="242"/>
      <c r="K278" s="242"/>
      <c r="L278" s="247"/>
      <c r="M278" s="248"/>
      <c r="N278" s="249"/>
      <c r="O278" s="249"/>
      <c r="P278" s="249"/>
      <c r="Q278" s="249"/>
      <c r="R278" s="249"/>
      <c r="S278" s="249"/>
      <c r="T278" s="250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1" t="s">
        <v>157</v>
      </c>
      <c r="AU278" s="251" t="s">
        <v>92</v>
      </c>
      <c r="AV278" s="13" t="s">
        <v>90</v>
      </c>
      <c r="AW278" s="13" t="s">
        <v>36</v>
      </c>
      <c r="AX278" s="13" t="s">
        <v>83</v>
      </c>
      <c r="AY278" s="251" t="s">
        <v>147</v>
      </c>
    </row>
    <row r="279" s="13" customFormat="1">
      <c r="A279" s="13"/>
      <c r="B279" s="241"/>
      <c r="C279" s="242"/>
      <c r="D279" s="243" t="s">
        <v>157</v>
      </c>
      <c r="E279" s="244" t="s">
        <v>1</v>
      </c>
      <c r="F279" s="245" t="s">
        <v>542</v>
      </c>
      <c r="G279" s="242"/>
      <c r="H279" s="244" t="s">
        <v>1</v>
      </c>
      <c r="I279" s="246"/>
      <c r="J279" s="242"/>
      <c r="K279" s="242"/>
      <c r="L279" s="247"/>
      <c r="M279" s="248"/>
      <c r="N279" s="249"/>
      <c r="O279" s="249"/>
      <c r="P279" s="249"/>
      <c r="Q279" s="249"/>
      <c r="R279" s="249"/>
      <c r="S279" s="249"/>
      <c r="T279" s="250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1" t="s">
        <v>157</v>
      </c>
      <c r="AU279" s="251" t="s">
        <v>92</v>
      </c>
      <c r="AV279" s="13" t="s">
        <v>90</v>
      </c>
      <c r="AW279" s="13" t="s">
        <v>36</v>
      </c>
      <c r="AX279" s="13" t="s">
        <v>83</v>
      </c>
      <c r="AY279" s="251" t="s">
        <v>147</v>
      </c>
    </row>
    <row r="280" s="14" customFormat="1">
      <c r="A280" s="14"/>
      <c r="B280" s="252"/>
      <c r="C280" s="253"/>
      <c r="D280" s="243" t="s">
        <v>157</v>
      </c>
      <c r="E280" s="254" t="s">
        <v>1</v>
      </c>
      <c r="F280" s="255" t="s">
        <v>543</v>
      </c>
      <c r="G280" s="253"/>
      <c r="H280" s="256">
        <v>10.933</v>
      </c>
      <c r="I280" s="257"/>
      <c r="J280" s="253"/>
      <c r="K280" s="253"/>
      <c r="L280" s="258"/>
      <c r="M280" s="259"/>
      <c r="N280" s="260"/>
      <c r="O280" s="260"/>
      <c r="P280" s="260"/>
      <c r="Q280" s="260"/>
      <c r="R280" s="260"/>
      <c r="S280" s="260"/>
      <c r="T280" s="261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2" t="s">
        <v>157</v>
      </c>
      <c r="AU280" s="262" t="s">
        <v>92</v>
      </c>
      <c r="AV280" s="14" t="s">
        <v>92</v>
      </c>
      <c r="AW280" s="14" t="s">
        <v>36</v>
      </c>
      <c r="AX280" s="14" t="s">
        <v>83</v>
      </c>
      <c r="AY280" s="262" t="s">
        <v>147</v>
      </c>
    </row>
    <row r="281" s="15" customFormat="1">
      <c r="A281" s="15"/>
      <c r="B281" s="263"/>
      <c r="C281" s="264"/>
      <c r="D281" s="243" t="s">
        <v>157</v>
      </c>
      <c r="E281" s="265" t="s">
        <v>1</v>
      </c>
      <c r="F281" s="266" t="s">
        <v>161</v>
      </c>
      <c r="G281" s="264"/>
      <c r="H281" s="267">
        <v>10.933</v>
      </c>
      <c r="I281" s="268"/>
      <c r="J281" s="264"/>
      <c r="K281" s="264"/>
      <c r="L281" s="269"/>
      <c r="M281" s="270"/>
      <c r="N281" s="271"/>
      <c r="O281" s="271"/>
      <c r="P281" s="271"/>
      <c r="Q281" s="271"/>
      <c r="R281" s="271"/>
      <c r="S281" s="271"/>
      <c r="T281" s="272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73" t="s">
        <v>157</v>
      </c>
      <c r="AU281" s="273" t="s">
        <v>92</v>
      </c>
      <c r="AV281" s="15" t="s">
        <v>155</v>
      </c>
      <c r="AW281" s="15" t="s">
        <v>36</v>
      </c>
      <c r="AX281" s="15" t="s">
        <v>90</v>
      </c>
      <c r="AY281" s="273" t="s">
        <v>147</v>
      </c>
    </row>
    <row r="282" s="2" customFormat="1" ht="16.5" customHeight="1">
      <c r="A282" s="39"/>
      <c r="B282" s="40"/>
      <c r="C282" s="228" t="s">
        <v>351</v>
      </c>
      <c r="D282" s="228" t="s">
        <v>150</v>
      </c>
      <c r="E282" s="229" t="s">
        <v>544</v>
      </c>
      <c r="F282" s="230" t="s">
        <v>545</v>
      </c>
      <c r="G282" s="231" t="s">
        <v>153</v>
      </c>
      <c r="H282" s="232">
        <v>10.933</v>
      </c>
      <c r="I282" s="233"/>
      <c r="J282" s="234">
        <f>ROUND(I282*H282,2)</f>
        <v>0</v>
      </c>
      <c r="K282" s="230" t="s">
        <v>154</v>
      </c>
      <c r="L282" s="45"/>
      <c r="M282" s="235" t="s">
        <v>1</v>
      </c>
      <c r="N282" s="236" t="s">
        <v>48</v>
      </c>
      <c r="O282" s="92"/>
      <c r="P282" s="237">
        <f>O282*H282</f>
        <v>0</v>
      </c>
      <c r="Q282" s="237">
        <v>0.00010000000000000001</v>
      </c>
      <c r="R282" s="237">
        <f>Q282*H282</f>
        <v>0.0010933</v>
      </c>
      <c r="S282" s="237">
        <v>0</v>
      </c>
      <c r="T282" s="238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9" t="s">
        <v>238</v>
      </c>
      <c r="AT282" s="239" t="s">
        <v>150</v>
      </c>
      <c r="AU282" s="239" t="s">
        <v>92</v>
      </c>
      <c r="AY282" s="18" t="s">
        <v>147</v>
      </c>
      <c r="BE282" s="240">
        <f>IF(N282="základní",J282,0)</f>
        <v>0</v>
      </c>
      <c r="BF282" s="240">
        <f>IF(N282="snížená",J282,0)</f>
        <v>0</v>
      </c>
      <c r="BG282" s="240">
        <f>IF(N282="zákl. přenesená",J282,0)</f>
        <v>0</v>
      </c>
      <c r="BH282" s="240">
        <f>IF(N282="sníž. přenesená",J282,0)</f>
        <v>0</v>
      </c>
      <c r="BI282" s="240">
        <f>IF(N282="nulová",J282,0)</f>
        <v>0</v>
      </c>
      <c r="BJ282" s="18" t="s">
        <v>90</v>
      </c>
      <c r="BK282" s="240">
        <f>ROUND(I282*H282,2)</f>
        <v>0</v>
      </c>
      <c r="BL282" s="18" t="s">
        <v>238</v>
      </c>
      <c r="BM282" s="239" t="s">
        <v>546</v>
      </c>
    </row>
    <row r="283" s="2" customFormat="1" ht="21.75" customHeight="1">
      <c r="A283" s="39"/>
      <c r="B283" s="40"/>
      <c r="C283" s="228" t="s">
        <v>360</v>
      </c>
      <c r="D283" s="228" t="s">
        <v>150</v>
      </c>
      <c r="E283" s="229" t="s">
        <v>547</v>
      </c>
      <c r="F283" s="230" t="s">
        <v>548</v>
      </c>
      <c r="G283" s="231" t="s">
        <v>293</v>
      </c>
      <c r="H283" s="232">
        <v>3.2000000000000002</v>
      </c>
      <c r="I283" s="233"/>
      <c r="J283" s="234">
        <f>ROUND(I283*H283,2)</f>
        <v>0</v>
      </c>
      <c r="K283" s="230" t="s">
        <v>154</v>
      </c>
      <c r="L283" s="45"/>
      <c r="M283" s="235" t="s">
        <v>1</v>
      </c>
      <c r="N283" s="236" t="s">
        <v>48</v>
      </c>
      <c r="O283" s="92"/>
      <c r="P283" s="237">
        <f>O283*H283</f>
        <v>0</v>
      </c>
      <c r="Q283" s="237">
        <v>0.0051500000000000001</v>
      </c>
      <c r="R283" s="237">
        <f>Q283*H283</f>
        <v>0.016480000000000002</v>
      </c>
      <c r="S283" s="237">
        <v>0</v>
      </c>
      <c r="T283" s="238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9" t="s">
        <v>238</v>
      </c>
      <c r="AT283" s="239" t="s">
        <v>150</v>
      </c>
      <c r="AU283" s="239" t="s">
        <v>92</v>
      </c>
      <c r="AY283" s="18" t="s">
        <v>147</v>
      </c>
      <c r="BE283" s="240">
        <f>IF(N283="základní",J283,0)</f>
        <v>0</v>
      </c>
      <c r="BF283" s="240">
        <f>IF(N283="snížená",J283,0)</f>
        <v>0</v>
      </c>
      <c r="BG283" s="240">
        <f>IF(N283="zákl. přenesená",J283,0)</f>
        <v>0</v>
      </c>
      <c r="BH283" s="240">
        <f>IF(N283="sníž. přenesená",J283,0)</f>
        <v>0</v>
      </c>
      <c r="BI283" s="240">
        <f>IF(N283="nulová",J283,0)</f>
        <v>0</v>
      </c>
      <c r="BJ283" s="18" t="s">
        <v>90</v>
      </c>
      <c r="BK283" s="240">
        <f>ROUND(I283*H283,2)</f>
        <v>0</v>
      </c>
      <c r="BL283" s="18" t="s">
        <v>238</v>
      </c>
      <c r="BM283" s="239" t="s">
        <v>549</v>
      </c>
    </row>
    <row r="284" s="13" customFormat="1">
      <c r="A284" s="13"/>
      <c r="B284" s="241"/>
      <c r="C284" s="242"/>
      <c r="D284" s="243" t="s">
        <v>157</v>
      </c>
      <c r="E284" s="244" t="s">
        <v>1</v>
      </c>
      <c r="F284" s="245" t="s">
        <v>550</v>
      </c>
      <c r="G284" s="242"/>
      <c r="H284" s="244" t="s">
        <v>1</v>
      </c>
      <c r="I284" s="246"/>
      <c r="J284" s="242"/>
      <c r="K284" s="242"/>
      <c r="L284" s="247"/>
      <c r="M284" s="248"/>
      <c r="N284" s="249"/>
      <c r="O284" s="249"/>
      <c r="P284" s="249"/>
      <c r="Q284" s="249"/>
      <c r="R284" s="249"/>
      <c r="S284" s="249"/>
      <c r="T284" s="250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1" t="s">
        <v>157</v>
      </c>
      <c r="AU284" s="251" t="s">
        <v>92</v>
      </c>
      <c r="AV284" s="13" t="s">
        <v>90</v>
      </c>
      <c r="AW284" s="13" t="s">
        <v>36</v>
      </c>
      <c r="AX284" s="13" t="s">
        <v>83</v>
      </c>
      <c r="AY284" s="251" t="s">
        <v>147</v>
      </c>
    </row>
    <row r="285" s="13" customFormat="1">
      <c r="A285" s="13"/>
      <c r="B285" s="241"/>
      <c r="C285" s="242"/>
      <c r="D285" s="243" t="s">
        <v>157</v>
      </c>
      <c r="E285" s="244" t="s">
        <v>1</v>
      </c>
      <c r="F285" s="245" t="s">
        <v>551</v>
      </c>
      <c r="G285" s="242"/>
      <c r="H285" s="244" t="s">
        <v>1</v>
      </c>
      <c r="I285" s="246"/>
      <c r="J285" s="242"/>
      <c r="K285" s="242"/>
      <c r="L285" s="247"/>
      <c r="M285" s="248"/>
      <c r="N285" s="249"/>
      <c r="O285" s="249"/>
      <c r="P285" s="249"/>
      <c r="Q285" s="249"/>
      <c r="R285" s="249"/>
      <c r="S285" s="249"/>
      <c r="T285" s="250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1" t="s">
        <v>157</v>
      </c>
      <c r="AU285" s="251" t="s">
        <v>92</v>
      </c>
      <c r="AV285" s="13" t="s">
        <v>90</v>
      </c>
      <c r="AW285" s="13" t="s">
        <v>36</v>
      </c>
      <c r="AX285" s="13" t="s">
        <v>83</v>
      </c>
      <c r="AY285" s="251" t="s">
        <v>147</v>
      </c>
    </row>
    <row r="286" s="14" customFormat="1">
      <c r="A286" s="14"/>
      <c r="B286" s="252"/>
      <c r="C286" s="253"/>
      <c r="D286" s="243" t="s">
        <v>157</v>
      </c>
      <c r="E286" s="254" t="s">
        <v>1</v>
      </c>
      <c r="F286" s="255" t="s">
        <v>552</v>
      </c>
      <c r="G286" s="253"/>
      <c r="H286" s="256">
        <v>3.2000000000000002</v>
      </c>
      <c r="I286" s="257"/>
      <c r="J286" s="253"/>
      <c r="K286" s="253"/>
      <c r="L286" s="258"/>
      <c r="M286" s="259"/>
      <c r="N286" s="260"/>
      <c r="O286" s="260"/>
      <c r="P286" s="260"/>
      <c r="Q286" s="260"/>
      <c r="R286" s="260"/>
      <c r="S286" s="260"/>
      <c r="T286" s="261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62" t="s">
        <v>157</v>
      </c>
      <c r="AU286" s="262" t="s">
        <v>92</v>
      </c>
      <c r="AV286" s="14" t="s">
        <v>92</v>
      </c>
      <c r="AW286" s="14" t="s">
        <v>36</v>
      </c>
      <c r="AX286" s="14" t="s">
        <v>83</v>
      </c>
      <c r="AY286" s="262" t="s">
        <v>147</v>
      </c>
    </row>
    <row r="287" s="15" customFormat="1">
      <c r="A287" s="15"/>
      <c r="B287" s="263"/>
      <c r="C287" s="264"/>
      <c r="D287" s="243" t="s">
        <v>157</v>
      </c>
      <c r="E287" s="265" t="s">
        <v>1</v>
      </c>
      <c r="F287" s="266" t="s">
        <v>161</v>
      </c>
      <c r="G287" s="264"/>
      <c r="H287" s="267">
        <v>3.2000000000000002</v>
      </c>
      <c r="I287" s="268"/>
      <c r="J287" s="264"/>
      <c r="K287" s="264"/>
      <c r="L287" s="269"/>
      <c r="M287" s="270"/>
      <c r="N287" s="271"/>
      <c r="O287" s="271"/>
      <c r="P287" s="271"/>
      <c r="Q287" s="271"/>
      <c r="R287" s="271"/>
      <c r="S287" s="271"/>
      <c r="T287" s="272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73" t="s">
        <v>157</v>
      </c>
      <c r="AU287" s="273" t="s">
        <v>92</v>
      </c>
      <c r="AV287" s="15" t="s">
        <v>155</v>
      </c>
      <c r="AW287" s="15" t="s">
        <v>36</v>
      </c>
      <c r="AX287" s="15" t="s">
        <v>90</v>
      </c>
      <c r="AY287" s="273" t="s">
        <v>147</v>
      </c>
    </row>
    <row r="288" s="2" customFormat="1" ht="24.15" customHeight="1">
      <c r="A288" s="39"/>
      <c r="B288" s="40"/>
      <c r="C288" s="228" t="s">
        <v>553</v>
      </c>
      <c r="D288" s="228" t="s">
        <v>150</v>
      </c>
      <c r="E288" s="229" t="s">
        <v>554</v>
      </c>
      <c r="F288" s="230" t="s">
        <v>555</v>
      </c>
      <c r="G288" s="231" t="s">
        <v>224</v>
      </c>
      <c r="H288" s="232">
        <v>2.9209999999999998</v>
      </c>
      <c r="I288" s="233"/>
      <c r="J288" s="234">
        <f>ROUND(I288*H288,2)</f>
        <v>0</v>
      </c>
      <c r="K288" s="230" t="s">
        <v>154</v>
      </c>
      <c r="L288" s="45"/>
      <c r="M288" s="235" t="s">
        <v>1</v>
      </c>
      <c r="N288" s="236" t="s">
        <v>48</v>
      </c>
      <c r="O288" s="92"/>
      <c r="P288" s="237">
        <f>O288*H288</f>
        <v>0</v>
      </c>
      <c r="Q288" s="237">
        <v>0</v>
      </c>
      <c r="R288" s="237">
        <f>Q288*H288</f>
        <v>0</v>
      </c>
      <c r="S288" s="237">
        <v>0</v>
      </c>
      <c r="T288" s="238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9" t="s">
        <v>238</v>
      </c>
      <c r="AT288" s="239" t="s">
        <v>150</v>
      </c>
      <c r="AU288" s="239" t="s">
        <v>92</v>
      </c>
      <c r="AY288" s="18" t="s">
        <v>147</v>
      </c>
      <c r="BE288" s="240">
        <f>IF(N288="základní",J288,0)</f>
        <v>0</v>
      </c>
      <c r="BF288" s="240">
        <f>IF(N288="snížená",J288,0)</f>
        <v>0</v>
      </c>
      <c r="BG288" s="240">
        <f>IF(N288="zákl. přenesená",J288,0)</f>
        <v>0</v>
      </c>
      <c r="BH288" s="240">
        <f>IF(N288="sníž. přenesená",J288,0)</f>
        <v>0</v>
      </c>
      <c r="BI288" s="240">
        <f>IF(N288="nulová",J288,0)</f>
        <v>0</v>
      </c>
      <c r="BJ288" s="18" t="s">
        <v>90</v>
      </c>
      <c r="BK288" s="240">
        <f>ROUND(I288*H288,2)</f>
        <v>0</v>
      </c>
      <c r="BL288" s="18" t="s">
        <v>238</v>
      </c>
      <c r="BM288" s="239" t="s">
        <v>556</v>
      </c>
    </row>
    <row r="289" s="12" customFormat="1" ht="22.8" customHeight="1">
      <c r="A289" s="12"/>
      <c r="B289" s="213"/>
      <c r="C289" s="214"/>
      <c r="D289" s="215" t="s">
        <v>82</v>
      </c>
      <c r="E289" s="226" t="s">
        <v>262</v>
      </c>
      <c r="F289" s="226" t="s">
        <v>263</v>
      </c>
      <c r="G289" s="214"/>
      <c r="H289" s="214"/>
      <c r="I289" s="217"/>
      <c r="J289" s="227">
        <f>BK289</f>
        <v>0</v>
      </c>
      <c r="K289" s="214"/>
      <c r="L289" s="218"/>
      <c r="M289" s="219"/>
      <c r="N289" s="220"/>
      <c r="O289" s="220"/>
      <c r="P289" s="221">
        <f>SUM(P290:P305)</f>
        <v>0</v>
      </c>
      <c r="Q289" s="220"/>
      <c r="R289" s="221">
        <f>SUM(R290:R305)</f>
        <v>0</v>
      </c>
      <c r="S289" s="220"/>
      <c r="T289" s="222">
        <f>SUM(T290:T305)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23" t="s">
        <v>92</v>
      </c>
      <c r="AT289" s="224" t="s">
        <v>82</v>
      </c>
      <c r="AU289" s="224" t="s">
        <v>90</v>
      </c>
      <c r="AY289" s="223" t="s">
        <v>147</v>
      </c>
      <c r="BK289" s="225">
        <f>SUM(BK290:BK305)</f>
        <v>0</v>
      </c>
    </row>
    <row r="290" s="2" customFormat="1" ht="33" customHeight="1">
      <c r="A290" s="39"/>
      <c r="B290" s="40"/>
      <c r="C290" s="228" t="s">
        <v>557</v>
      </c>
      <c r="D290" s="228" t="s">
        <v>150</v>
      </c>
      <c r="E290" s="229" t="s">
        <v>558</v>
      </c>
      <c r="F290" s="230" t="s">
        <v>559</v>
      </c>
      <c r="G290" s="231" t="s">
        <v>560</v>
      </c>
      <c r="H290" s="232">
        <v>2</v>
      </c>
      <c r="I290" s="233"/>
      <c r="J290" s="234">
        <f>ROUND(I290*H290,2)</f>
        <v>0</v>
      </c>
      <c r="K290" s="230" t="s">
        <v>1</v>
      </c>
      <c r="L290" s="45"/>
      <c r="M290" s="235" t="s">
        <v>1</v>
      </c>
      <c r="N290" s="236" t="s">
        <v>48</v>
      </c>
      <c r="O290" s="92"/>
      <c r="P290" s="237">
        <f>O290*H290</f>
        <v>0</v>
      </c>
      <c r="Q290" s="237">
        <v>0</v>
      </c>
      <c r="R290" s="237">
        <f>Q290*H290</f>
        <v>0</v>
      </c>
      <c r="S290" s="237">
        <v>0</v>
      </c>
      <c r="T290" s="238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9" t="s">
        <v>238</v>
      </c>
      <c r="AT290" s="239" t="s">
        <v>150</v>
      </c>
      <c r="AU290" s="239" t="s">
        <v>92</v>
      </c>
      <c r="AY290" s="18" t="s">
        <v>147</v>
      </c>
      <c r="BE290" s="240">
        <f>IF(N290="základní",J290,0)</f>
        <v>0</v>
      </c>
      <c r="BF290" s="240">
        <f>IF(N290="snížená",J290,0)</f>
        <v>0</v>
      </c>
      <c r="BG290" s="240">
        <f>IF(N290="zákl. přenesená",J290,0)</f>
        <v>0</v>
      </c>
      <c r="BH290" s="240">
        <f>IF(N290="sníž. přenesená",J290,0)</f>
        <v>0</v>
      </c>
      <c r="BI290" s="240">
        <f>IF(N290="nulová",J290,0)</f>
        <v>0</v>
      </c>
      <c r="BJ290" s="18" t="s">
        <v>90</v>
      </c>
      <c r="BK290" s="240">
        <f>ROUND(I290*H290,2)</f>
        <v>0</v>
      </c>
      <c r="BL290" s="18" t="s">
        <v>238</v>
      </c>
      <c r="BM290" s="239" t="s">
        <v>561</v>
      </c>
    </row>
    <row r="291" s="2" customFormat="1" ht="33" customHeight="1">
      <c r="A291" s="39"/>
      <c r="B291" s="40"/>
      <c r="C291" s="228" t="s">
        <v>562</v>
      </c>
      <c r="D291" s="228" t="s">
        <v>150</v>
      </c>
      <c r="E291" s="229" t="s">
        <v>563</v>
      </c>
      <c r="F291" s="230" t="s">
        <v>564</v>
      </c>
      <c r="G291" s="231" t="s">
        <v>560</v>
      </c>
      <c r="H291" s="232">
        <v>2</v>
      </c>
      <c r="I291" s="233"/>
      <c r="J291" s="234">
        <f>ROUND(I291*H291,2)</f>
        <v>0</v>
      </c>
      <c r="K291" s="230" t="s">
        <v>1</v>
      </c>
      <c r="L291" s="45"/>
      <c r="M291" s="235" t="s">
        <v>1</v>
      </c>
      <c r="N291" s="236" t="s">
        <v>48</v>
      </c>
      <c r="O291" s="92"/>
      <c r="P291" s="237">
        <f>O291*H291</f>
        <v>0</v>
      </c>
      <c r="Q291" s="237">
        <v>0</v>
      </c>
      <c r="R291" s="237">
        <f>Q291*H291</f>
        <v>0</v>
      </c>
      <c r="S291" s="237">
        <v>0</v>
      </c>
      <c r="T291" s="238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9" t="s">
        <v>238</v>
      </c>
      <c r="AT291" s="239" t="s">
        <v>150</v>
      </c>
      <c r="AU291" s="239" t="s">
        <v>92</v>
      </c>
      <c r="AY291" s="18" t="s">
        <v>147</v>
      </c>
      <c r="BE291" s="240">
        <f>IF(N291="základní",J291,0)</f>
        <v>0</v>
      </c>
      <c r="BF291" s="240">
        <f>IF(N291="snížená",J291,0)</f>
        <v>0</v>
      </c>
      <c r="BG291" s="240">
        <f>IF(N291="zákl. přenesená",J291,0)</f>
        <v>0</v>
      </c>
      <c r="BH291" s="240">
        <f>IF(N291="sníž. přenesená",J291,0)</f>
        <v>0</v>
      </c>
      <c r="BI291" s="240">
        <f>IF(N291="nulová",J291,0)</f>
        <v>0</v>
      </c>
      <c r="BJ291" s="18" t="s">
        <v>90</v>
      </c>
      <c r="BK291" s="240">
        <f>ROUND(I291*H291,2)</f>
        <v>0</v>
      </c>
      <c r="BL291" s="18" t="s">
        <v>238</v>
      </c>
      <c r="BM291" s="239" t="s">
        <v>565</v>
      </c>
    </row>
    <row r="292" s="2" customFormat="1" ht="33" customHeight="1">
      <c r="A292" s="39"/>
      <c r="B292" s="40"/>
      <c r="C292" s="228" t="s">
        <v>566</v>
      </c>
      <c r="D292" s="228" t="s">
        <v>150</v>
      </c>
      <c r="E292" s="229" t="s">
        <v>567</v>
      </c>
      <c r="F292" s="230" t="s">
        <v>568</v>
      </c>
      <c r="G292" s="231" t="s">
        <v>560</v>
      </c>
      <c r="H292" s="232">
        <v>1</v>
      </c>
      <c r="I292" s="233"/>
      <c r="J292" s="234">
        <f>ROUND(I292*H292,2)</f>
        <v>0</v>
      </c>
      <c r="K292" s="230" t="s">
        <v>1</v>
      </c>
      <c r="L292" s="45"/>
      <c r="M292" s="235" t="s">
        <v>1</v>
      </c>
      <c r="N292" s="236" t="s">
        <v>48</v>
      </c>
      <c r="O292" s="92"/>
      <c r="P292" s="237">
        <f>O292*H292</f>
        <v>0</v>
      </c>
      <c r="Q292" s="237">
        <v>0</v>
      </c>
      <c r="R292" s="237">
        <f>Q292*H292</f>
        <v>0</v>
      </c>
      <c r="S292" s="237">
        <v>0</v>
      </c>
      <c r="T292" s="238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9" t="s">
        <v>238</v>
      </c>
      <c r="AT292" s="239" t="s">
        <v>150</v>
      </c>
      <c r="AU292" s="239" t="s">
        <v>92</v>
      </c>
      <c r="AY292" s="18" t="s">
        <v>147</v>
      </c>
      <c r="BE292" s="240">
        <f>IF(N292="základní",J292,0)</f>
        <v>0</v>
      </c>
      <c r="BF292" s="240">
        <f>IF(N292="snížená",J292,0)</f>
        <v>0</v>
      </c>
      <c r="BG292" s="240">
        <f>IF(N292="zákl. přenesená",J292,0)</f>
        <v>0</v>
      </c>
      <c r="BH292" s="240">
        <f>IF(N292="sníž. přenesená",J292,0)</f>
        <v>0</v>
      </c>
      <c r="BI292" s="240">
        <f>IF(N292="nulová",J292,0)</f>
        <v>0</v>
      </c>
      <c r="BJ292" s="18" t="s">
        <v>90</v>
      </c>
      <c r="BK292" s="240">
        <f>ROUND(I292*H292,2)</f>
        <v>0</v>
      </c>
      <c r="BL292" s="18" t="s">
        <v>238</v>
      </c>
      <c r="BM292" s="239" t="s">
        <v>569</v>
      </c>
    </row>
    <row r="293" s="2" customFormat="1" ht="33" customHeight="1">
      <c r="A293" s="39"/>
      <c r="B293" s="40"/>
      <c r="C293" s="228" t="s">
        <v>570</v>
      </c>
      <c r="D293" s="228" t="s">
        <v>150</v>
      </c>
      <c r="E293" s="229" t="s">
        <v>571</v>
      </c>
      <c r="F293" s="230" t="s">
        <v>572</v>
      </c>
      <c r="G293" s="231" t="s">
        <v>560</v>
      </c>
      <c r="H293" s="232">
        <v>6</v>
      </c>
      <c r="I293" s="233"/>
      <c r="J293" s="234">
        <f>ROUND(I293*H293,2)</f>
        <v>0</v>
      </c>
      <c r="K293" s="230" t="s">
        <v>1</v>
      </c>
      <c r="L293" s="45"/>
      <c r="M293" s="235" t="s">
        <v>1</v>
      </c>
      <c r="N293" s="236" t="s">
        <v>48</v>
      </c>
      <c r="O293" s="92"/>
      <c r="P293" s="237">
        <f>O293*H293</f>
        <v>0</v>
      </c>
      <c r="Q293" s="237">
        <v>0</v>
      </c>
      <c r="R293" s="237">
        <f>Q293*H293</f>
        <v>0</v>
      </c>
      <c r="S293" s="237">
        <v>0</v>
      </c>
      <c r="T293" s="238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9" t="s">
        <v>238</v>
      </c>
      <c r="AT293" s="239" t="s">
        <v>150</v>
      </c>
      <c r="AU293" s="239" t="s">
        <v>92</v>
      </c>
      <c r="AY293" s="18" t="s">
        <v>147</v>
      </c>
      <c r="BE293" s="240">
        <f>IF(N293="základní",J293,0)</f>
        <v>0</v>
      </c>
      <c r="BF293" s="240">
        <f>IF(N293="snížená",J293,0)</f>
        <v>0</v>
      </c>
      <c r="BG293" s="240">
        <f>IF(N293="zákl. přenesená",J293,0)</f>
        <v>0</v>
      </c>
      <c r="BH293" s="240">
        <f>IF(N293="sníž. přenesená",J293,0)</f>
        <v>0</v>
      </c>
      <c r="BI293" s="240">
        <f>IF(N293="nulová",J293,0)</f>
        <v>0</v>
      </c>
      <c r="BJ293" s="18" t="s">
        <v>90</v>
      </c>
      <c r="BK293" s="240">
        <f>ROUND(I293*H293,2)</f>
        <v>0</v>
      </c>
      <c r="BL293" s="18" t="s">
        <v>238</v>
      </c>
      <c r="BM293" s="239" t="s">
        <v>573</v>
      </c>
    </row>
    <row r="294" s="2" customFormat="1" ht="33" customHeight="1">
      <c r="A294" s="39"/>
      <c r="B294" s="40"/>
      <c r="C294" s="228" t="s">
        <v>574</v>
      </c>
      <c r="D294" s="228" t="s">
        <v>150</v>
      </c>
      <c r="E294" s="229" t="s">
        <v>575</v>
      </c>
      <c r="F294" s="230" t="s">
        <v>576</v>
      </c>
      <c r="G294" s="231" t="s">
        <v>560</v>
      </c>
      <c r="H294" s="232">
        <v>1</v>
      </c>
      <c r="I294" s="233"/>
      <c r="J294" s="234">
        <f>ROUND(I294*H294,2)</f>
        <v>0</v>
      </c>
      <c r="K294" s="230" t="s">
        <v>1</v>
      </c>
      <c r="L294" s="45"/>
      <c r="M294" s="235" t="s">
        <v>1</v>
      </c>
      <c r="N294" s="236" t="s">
        <v>48</v>
      </c>
      <c r="O294" s="92"/>
      <c r="P294" s="237">
        <f>O294*H294</f>
        <v>0</v>
      </c>
      <c r="Q294" s="237">
        <v>0</v>
      </c>
      <c r="R294" s="237">
        <f>Q294*H294</f>
        <v>0</v>
      </c>
      <c r="S294" s="237">
        <v>0</v>
      </c>
      <c r="T294" s="238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9" t="s">
        <v>238</v>
      </c>
      <c r="AT294" s="239" t="s">
        <v>150</v>
      </c>
      <c r="AU294" s="239" t="s">
        <v>92</v>
      </c>
      <c r="AY294" s="18" t="s">
        <v>147</v>
      </c>
      <c r="BE294" s="240">
        <f>IF(N294="základní",J294,0)</f>
        <v>0</v>
      </c>
      <c r="BF294" s="240">
        <f>IF(N294="snížená",J294,0)</f>
        <v>0</v>
      </c>
      <c r="BG294" s="240">
        <f>IF(N294="zákl. přenesená",J294,0)</f>
        <v>0</v>
      </c>
      <c r="BH294" s="240">
        <f>IF(N294="sníž. přenesená",J294,0)</f>
        <v>0</v>
      </c>
      <c r="BI294" s="240">
        <f>IF(N294="nulová",J294,0)</f>
        <v>0</v>
      </c>
      <c r="BJ294" s="18" t="s">
        <v>90</v>
      </c>
      <c r="BK294" s="240">
        <f>ROUND(I294*H294,2)</f>
        <v>0</v>
      </c>
      <c r="BL294" s="18" t="s">
        <v>238</v>
      </c>
      <c r="BM294" s="239" t="s">
        <v>577</v>
      </c>
    </row>
    <row r="295" s="2" customFormat="1" ht="33" customHeight="1">
      <c r="A295" s="39"/>
      <c r="B295" s="40"/>
      <c r="C295" s="228" t="s">
        <v>578</v>
      </c>
      <c r="D295" s="228" t="s">
        <v>150</v>
      </c>
      <c r="E295" s="229" t="s">
        <v>579</v>
      </c>
      <c r="F295" s="230" t="s">
        <v>580</v>
      </c>
      <c r="G295" s="231" t="s">
        <v>560</v>
      </c>
      <c r="H295" s="232">
        <v>2</v>
      </c>
      <c r="I295" s="233"/>
      <c r="J295" s="234">
        <f>ROUND(I295*H295,2)</f>
        <v>0</v>
      </c>
      <c r="K295" s="230" t="s">
        <v>1</v>
      </c>
      <c r="L295" s="45"/>
      <c r="M295" s="235" t="s">
        <v>1</v>
      </c>
      <c r="N295" s="236" t="s">
        <v>48</v>
      </c>
      <c r="O295" s="92"/>
      <c r="P295" s="237">
        <f>O295*H295</f>
        <v>0</v>
      </c>
      <c r="Q295" s="237">
        <v>0</v>
      </c>
      <c r="R295" s="237">
        <f>Q295*H295</f>
        <v>0</v>
      </c>
      <c r="S295" s="237">
        <v>0</v>
      </c>
      <c r="T295" s="238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9" t="s">
        <v>238</v>
      </c>
      <c r="AT295" s="239" t="s">
        <v>150</v>
      </c>
      <c r="AU295" s="239" t="s">
        <v>92</v>
      </c>
      <c r="AY295" s="18" t="s">
        <v>147</v>
      </c>
      <c r="BE295" s="240">
        <f>IF(N295="základní",J295,0)</f>
        <v>0</v>
      </c>
      <c r="BF295" s="240">
        <f>IF(N295="snížená",J295,0)</f>
        <v>0</v>
      </c>
      <c r="BG295" s="240">
        <f>IF(N295="zákl. přenesená",J295,0)</f>
        <v>0</v>
      </c>
      <c r="BH295" s="240">
        <f>IF(N295="sníž. přenesená",J295,0)</f>
        <v>0</v>
      </c>
      <c r="BI295" s="240">
        <f>IF(N295="nulová",J295,0)</f>
        <v>0</v>
      </c>
      <c r="BJ295" s="18" t="s">
        <v>90</v>
      </c>
      <c r="BK295" s="240">
        <f>ROUND(I295*H295,2)</f>
        <v>0</v>
      </c>
      <c r="BL295" s="18" t="s">
        <v>238</v>
      </c>
      <c r="BM295" s="239" t="s">
        <v>581</v>
      </c>
    </row>
    <row r="296" s="2" customFormat="1" ht="33" customHeight="1">
      <c r="A296" s="39"/>
      <c r="B296" s="40"/>
      <c r="C296" s="228" t="s">
        <v>582</v>
      </c>
      <c r="D296" s="228" t="s">
        <v>150</v>
      </c>
      <c r="E296" s="229" t="s">
        <v>583</v>
      </c>
      <c r="F296" s="230" t="s">
        <v>584</v>
      </c>
      <c r="G296" s="231" t="s">
        <v>560</v>
      </c>
      <c r="H296" s="232">
        <v>1</v>
      </c>
      <c r="I296" s="233"/>
      <c r="J296" s="234">
        <f>ROUND(I296*H296,2)</f>
        <v>0</v>
      </c>
      <c r="K296" s="230" t="s">
        <v>1</v>
      </c>
      <c r="L296" s="45"/>
      <c r="M296" s="235" t="s">
        <v>1</v>
      </c>
      <c r="N296" s="236" t="s">
        <v>48</v>
      </c>
      <c r="O296" s="92"/>
      <c r="P296" s="237">
        <f>O296*H296</f>
        <v>0</v>
      </c>
      <c r="Q296" s="237">
        <v>0</v>
      </c>
      <c r="R296" s="237">
        <f>Q296*H296</f>
        <v>0</v>
      </c>
      <c r="S296" s="237">
        <v>0</v>
      </c>
      <c r="T296" s="238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9" t="s">
        <v>238</v>
      </c>
      <c r="AT296" s="239" t="s">
        <v>150</v>
      </c>
      <c r="AU296" s="239" t="s">
        <v>92</v>
      </c>
      <c r="AY296" s="18" t="s">
        <v>147</v>
      </c>
      <c r="BE296" s="240">
        <f>IF(N296="základní",J296,0)</f>
        <v>0</v>
      </c>
      <c r="BF296" s="240">
        <f>IF(N296="snížená",J296,0)</f>
        <v>0</v>
      </c>
      <c r="BG296" s="240">
        <f>IF(N296="zákl. přenesená",J296,0)</f>
        <v>0</v>
      </c>
      <c r="BH296" s="240">
        <f>IF(N296="sníž. přenesená",J296,0)</f>
        <v>0</v>
      </c>
      <c r="BI296" s="240">
        <f>IF(N296="nulová",J296,0)</f>
        <v>0</v>
      </c>
      <c r="BJ296" s="18" t="s">
        <v>90</v>
      </c>
      <c r="BK296" s="240">
        <f>ROUND(I296*H296,2)</f>
        <v>0</v>
      </c>
      <c r="BL296" s="18" t="s">
        <v>238</v>
      </c>
      <c r="BM296" s="239" t="s">
        <v>585</v>
      </c>
    </row>
    <row r="297" s="2" customFormat="1" ht="33" customHeight="1">
      <c r="A297" s="39"/>
      <c r="B297" s="40"/>
      <c r="C297" s="228" t="s">
        <v>586</v>
      </c>
      <c r="D297" s="228" t="s">
        <v>150</v>
      </c>
      <c r="E297" s="229" t="s">
        <v>587</v>
      </c>
      <c r="F297" s="230" t="s">
        <v>588</v>
      </c>
      <c r="G297" s="231" t="s">
        <v>560</v>
      </c>
      <c r="H297" s="232">
        <v>1</v>
      </c>
      <c r="I297" s="233"/>
      <c r="J297" s="234">
        <f>ROUND(I297*H297,2)</f>
        <v>0</v>
      </c>
      <c r="K297" s="230" t="s">
        <v>1</v>
      </c>
      <c r="L297" s="45"/>
      <c r="M297" s="235" t="s">
        <v>1</v>
      </c>
      <c r="N297" s="236" t="s">
        <v>48</v>
      </c>
      <c r="O297" s="92"/>
      <c r="P297" s="237">
        <f>O297*H297</f>
        <v>0</v>
      </c>
      <c r="Q297" s="237">
        <v>0</v>
      </c>
      <c r="R297" s="237">
        <f>Q297*H297</f>
        <v>0</v>
      </c>
      <c r="S297" s="237">
        <v>0</v>
      </c>
      <c r="T297" s="238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9" t="s">
        <v>238</v>
      </c>
      <c r="AT297" s="239" t="s">
        <v>150</v>
      </c>
      <c r="AU297" s="239" t="s">
        <v>92</v>
      </c>
      <c r="AY297" s="18" t="s">
        <v>147</v>
      </c>
      <c r="BE297" s="240">
        <f>IF(N297="základní",J297,0)</f>
        <v>0</v>
      </c>
      <c r="BF297" s="240">
        <f>IF(N297="snížená",J297,0)</f>
        <v>0</v>
      </c>
      <c r="BG297" s="240">
        <f>IF(N297="zákl. přenesená",J297,0)</f>
        <v>0</v>
      </c>
      <c r="BH297" s="240">
        <f>IF(N297="sníž. přenesená",J297,0)</f>
        <v>0</v>
      </c>
      <c r="BI297" s="240">
        <f>IF(N297="nulová",J297,0)</f>
        <v>0</v>
      </c>
      <c r="BJ297" s="18" t="s">
        <v>90</v>
      </c>
      <c r="BK297" s="240">
        <f>ROUND(I297*H297,2)</f>
        <v>0</v>
      </c>
      <c r="BL297" s="18" t="s">
        <v>238</v>
      </c>
      <c r="BM297" s="239" t="s">
        <v>589</v>
      </c>
    </row>
    <row r="298" s="2" customFormat="1" ht="33" customHeight="1">
      <c r="A298" s="39"/>
      <c r="B298" s="40"/>
      <c r="C298" s="228" t="s">
        <v>590</v>
      </c>
      <c r="D298" s="228" t="s">
        <v>150</v>
      </c>
      <c r="E298" s="229" t="s">
        <v>591</v>
      </c>
      <c r="F298" s="230" t="s">
        <v>592</v>
      </c>
      <c r="G298" s="231" t="s">
        <v>560</v>
      </c>
      <c r="H298" s="232">
        <v>1</v>
      </c>
      <c r="I298" s="233"/>
      <c r="J298" s="234">
        <f>ROUND(I298*H298,2)</f>
        <v>0</v>
      </c>
      <c r="K298" s="230" t="s">
        <v>1</v>
      </c>
      <c r="L298" s="45"/>
      <c r="M298" s="235" t="s">
        <v>1</v>
      </c>
      <c r="N298" s="236" t="s">
        <v>48</v>
      </c>
      <c r="O298" s="92"/>
      <c r="P298" s="237">
        <f>O298*H298</f>
        <v>0</v>
      </c>
      <c r="Q298" s="237">
        <v>0</v>
      </c>
      <c r="R298" s="237">
        <f>Q298*H298</f>
        <v>0</v>
      </c>
      <c r="S298" s="237">
        <v>0</v>
      </c>
      <c r="T298" s="238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9" t="s">
        <v>238</v>
      </c>
      <c r="AT298" s="239" t="s">
        <v>150</v>
      </c>
      <c r="AU298" s="239" t="s">
        <v>92</v>
      </c>
      <c r="AY298" s="18" t="s">
        <v>147</v>
      </c>
      <c r="BE298" s="240">
        <f>IF(N298="základní",J298,0)</f>
        <v>0</v>
      </c>
      <c r="BF298" s="240">
        <f>IF(N298="snížená",J298,0)</f>
        <v>0</v>
      </c>
      <c r="BG298" s="240">
        <f>IF(N298="zákl. přenesená",J298,0)</f>
        <v>0</v>
      </c>
      <c r="BH298" s="240">
        <f>IF(N298="sníž. přenesená",J298,0)</f>
        <v>0</v>
      </c>
      <c r="BI298" s="240">
        <f>IF(N298="nulová",J298,0)</f>
        <v>0</v>
      </c>
      <c r="BJ298" s="18" t="s">
        <v>90</v>
      </c>
      <c r="BK298" s="240">
        <f>ROUND(I298*H298,2)</f>
        <v>0</v>
      </c>
      <c r="BL298" s="18" t="s">
        <v>238</v>
      </c>
      <c r="BM298" s="239" t="s">
        <v>593</v>
      </c>
    </row>
    <row r="299" s="2" customFormat="1" ht="33" customHeight="1">
      <c r="A299" s="39"/>
      <c r="B299" s="40"/>
      <c r="C299" s="228" t="s">
        <v>594</v>
      </c>
      <c r="D299" s="228" t="s">
        <v>150</v>
      </c>
      <c r="E299" s="229" t="s">
        <v>595</v>
      </c>
      <c r="F299" s="230" t="s">
        <v>596</v>
      </c>
      <c r="G299" s="231" t="s">
        <v>560</v>
      </c>
      <c r="H299" s="232">
        <v>1</v>
      </c>
      <c r="I299" s="233"/>
      <c r="J299" s="234">
        <f>ROUND(I299*H299,2)</f>
        <v>0</v>
      </c>
      <c r="K299" s="230" t="s">
        <v>1</v>
      </c>
      <c r="L299" s="45"/>
      <c r="M299" s="235" t="s">
        <v>1</v>
      </c>
      <c r="N299" s="236" t="s">
        <v>48</v>
      </c>
      <c r="O299" s="92"/>
      <c r="P299" s="237">
        <f>O299*H299</f>
        <v>0</v>
      </c>
      <c r="Q299" s="237">
        <v>0</v>
      </c>
      <c r="R299" s="237">
        <f>Q299*H299</f>
        <v>0</v>
      </c>
      <c r="S299" s="237">
        <v>0</v>
      </c>
      <c r="T299" s="238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9" t="s">
        <v>238</v>
      </c>
      <c r="AT299" s="239" t="s">
        <v>150</v>
      </c>
      <c r="AU299" s="239" t="s">
        <v>92</v>
      </c>
      <c r="AY299" s="18" t="s">
        <v>147</v>
      </c>
      <c r="BE299" s="240">
        <f>IF(N299="základní",J299,0)</f>
        <v>0</v>
      </c>
      <c r="BF299" s="240">
        <f>IF(N299="snížená",J299,0)</f>
        <v>0</v>
      </c>
      <c r="BG299" s="240">
        <f>IF(N299="zákl. přenesená",J299,0)</f>
        <v>0</v>
      </c>
      <c r="BH299" s="240">
        <f>IF(N299="sníž. přenesená",J299,0)</f>
        <v>0</v>
      </c>
      <c r="BI299" s="240">
        <f>IF(N299="nulová",J299,0)</f>
        <v>0</v>
      </c>
      <c r="BJ299" s="18" t="s">
        <v>90</v>
      </c>
      <c r="BK299" s="240">
        <f>ROUND(I299*H299,2)</f>
        <v>0</v>
      </c>
      <c r="BL299" s="18" t="s">
        <v>238</v>
      </c>
      <c r="BM299" s="239" t="s">
        <v>597</v>
      </c>
    </row>
    <row r="300" s="2" customFormat="1" ht="33" customHeight="1">
      <c r="A300" s="39"/>
      <c r="B300" s="40"/>
      <c r="C300" s="228" t="s">
        <v>598</v>
      </c>
      <c r="D300" s="228" t="s">
        <v>150</v>
      </c>
      <c r="E300" s="229" t="s">
        <v>599</v>
      </c>
      <c r="F300" s="230" t="s">
        <v>600</v>
      </c>
      <c r="G300" s="231" t="s">
        <v>560</v>
      </c>
      <c r="H300" s="232">
        <v>1</v>
      </c>
      <c r="I300" s="233"/>
      <c r="J300" s="234">
        <f>ROUND(I300*H300,2)</f>
        <v>0</v>
      </c>
      <c r="K300" s="230" t="s">
        <v>1</v>
      </c>
      <c r="L300" s="45"/>
      <c r="M300" s="235" t="s">
        <v>1</v>
      </c>
      <c r="N300" s="236" t="s">
        <v>48</v>
      </c>
      <c r="O300" s="92"/>
      <c r="P300" s="237">
        <f>O300*H300</f>
        <v>0</v>
      </c>
      <c r="Q300" s="237">
        <v>0</v>
      </c>
      <c r="R300" s="237">
        <f>Q300*H300</f>
        <v>0</v>
      </c>
      <c r="S300" s="237">
        <v>0</v>
      </c>
      <c r="T300" s="238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9" t="s">
        <v>238</v>
      </c>
      <c r="AT300" s="239" t="s">
        <v>150</v>
      </c>
      <c r="AU300" s="239" t="s">
        <v>92</v>
      </c>
      <c r="AY300" s="18" t="s">
        <v>147</v>
      </c>
      <c r="BE300" s="240">
        <f>IF(N300="základní",J300,0)</f>
        <v>0</v>
      </c>
      <c r="BF300" s="240">
        <f>IF(N300="snížená",J300,0)</f>
        <v>0</v>
      </c>
      <c r="BG300" s="240">
        <f>IF(N300="zákl. přenesená",J300,0)</f>
        <v>0</v>
      </c>
      <c r="BH300" s="240">
        <f>IF(N300="sníž. přenesená",J300,0)</f>
        <v>0</v>
      </c>
      <c r="BI300" s="240">
        <f>IF(N300="nulová",J300,0)</f>
        <v>0</v>
      </c>
      <c r="BJ300" s="18" t="s">
        <v>90</v>
      </c>
      <c r="BK300" s="240">
        <f>ROUND(I300*H300,2)</f>
        <v>0</v>
      </c>
      <c r="BL300" s="18" t="s">
        <v>238</v>
      </c>
      <c r="BM300" s="239" t="s">
        <v>601</v>
      </c>
    </row>
    <row r="301" s="2" customFormat="1" ht="24.15" customHeight="1">
      <c r="A301" s="39"/>
      <c r="B301" s="40"/>
      <c r="C301" s="228" t="s">
        <v>602</v>
      </c>
      <c r="D301" s="228" t="s">
        <v>150</v>
      </c>
      <c r="E301" s="229" t="s">
        <v>603</v>
      </c>
      <c r="F301" s="230" t="s">
        <v>604</v>
      </c>
      <c r="G301" s="231" t="s">
        <v>560</v>
      </c>
      <c r="H301" s="232">
        <v>1</v>
      </c>
      <c r="I301" s="233"/>
      <c r="J301" s="234">
        <f>ROUND(I301*H301,2)</f>
        <v>0</v>
      </c>
      <c r="K301" s="230" t="s">
        <v>1</v>
      </c>
      <c r="L301" s="45"/>
      <c r="M301" s="235" t="s">
        <v>1</v>
      </c>
      <c r="N301" s="236" t="s">
        <v>48</v>
      </c>
      <c r="O301" s="92"/>
      <c r="P301" s="237">
        <f>O301*H301</f>
        <v>0</v>
      </c>
      <c r="Q301" s="237">
        <v>0</v>
      </c>
      <c r="R301" s="237">
        <f>Q301*H301</f>
        <v>0</v>
      </c>
      <c r="S301" s="237">
        <v>0</v>
      </c>
      <c r="T301" s="238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9" t="s">
        <v>238</v>
      </c>
      <c r="AT301" s="239" t="s">
        <v>150</v>
      </c>
      <c r="AU301" s="239" t="s">
        <v>92</v>
      </c>
      <c r="AY301" s="18" t="s">
        <v>147</v>
      </c>
      <c r="BE301" s="240">
        <f>IF(N301="základní",J301,0)</f>
        <v>0</v>
      </c>
      <c r="BF301" s="240">
        <f>IF(N301="snížená",J301,0)</f>
        <v>0</v>
      </c>
      <c r="BG301" s="240">
        <f>IF(N301="zákl. přenesená",J301,0)</f>
        <v>0</v>
      </c>
      <c r="BH301" s="240">
        <f>IF(N301="sníž. přenesená",J301,0)</f>
        <v>0</v>
      </c>
      <c r="BI301" s="240">
        <f>IF(N301="nulová",J301,0)</f>
        <v>0</v>
      </c>
      <c r="BJ301" s="18" t="s">
        <v>90</v>
      </c>
      <c r="BK301" s="240">
        <f>ROUND(I301*H301,2)</f>
        <v>0</v>
      </c>
      <c r="BL301" s="18" t="s">
        <v>238</v>
      </c>
      <c r="BM301" s="239" t="s">
        <v>605</v>
      </c>
    </row>
    <row r="302" s="2" customFormat="1" ht="24.15" customHeight="1">
      <c r="A302" s="39"/>
      <c r="B302" s="40"/>
      <c r="C302" s="228" t="s">
        <v>606</v>
      </c>
      <c r="D302" s="228" t="s">
        <v>150</v>
      </c>
      <c r="E302" s="229" t="s">
        <v>607</v>
      </c>
      <c r="F302" s="230" t="s">
        <v>608</v>
      </c>
      <c r="G302" s="231" t="s">
        <v>560</v>
      </c>
      <c r="H302" s="232">
        <v>1</v>
      </c>
      <c r="I302" s="233"/>
      <c r="J302" s="234">
        <f>ROUND(I302*H302,2)</f>
        <v>0</v>
      </c>
      <c r="K302" s="230" t="s">
        <v>1</v>
      </c>
      <c r="L302" s="45"/>
      <c r="M302" s="235" t="s">
        <v>1</v>
      </c>
      <c r="N302" s="236" t="s">
        <v>48</v>
      </c>
      <c r="O302" s="92"/>
      <c r="P302" s="237">
        <f>O302*H302</f>
        <v>0</v>
      </c>
      <c r="Q302" s="237">
        <v>0</v>
      </c>
      <c r="R302" s="237">
        <f>Q302*H302</f>
        <v>0</v>
      </c>
      <c r="S302" s="237">
        <v>0</v>
      </c>
      <c r="T302" s="238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9" t="s">
        <v>238</v>
      </c>
      <c r="AT302" s="239" t="s">
        <v>150</v>
      </c>
      <c r="AU302" s="239" t="s">
        <v>92</v>
      </c>
      <c r="AY302" s="18" t="s">
        <v>147</v>
      </c>
      <c r="BE302" s="240">
        <f>IF(N302="základní",J302,0)</f>
        <v>0</v>
      </c>
      <c r="BF302" s="240">
        <f>IF(N302="snížená",J302,0)</f>
        <v>0</v>
      </c>
      <c r="BG302" s="240">
        <f>IF(N302="zákl. přenesená",J302,0)</f>
        <v>0</v>
      </c>
      <c r="BH302" s="240">
        <f>IF(N302="sníž. přenesená",J302,0)</f>
        <v>0</v>
      </c>
      <c r="BI302" s="240">
        <f>IF(N302="nulová",J302,0)</f>
        <v>0</v>
      </c>
      <c r="BJ302" s="18" t="s">
        <v>90</v>
      </c>
      <c r="BK302" s="240">
        <f>ROUND(I302*H302,2)</f>
        <v>0</v>
      </c>
      <c r="BL302" s="18" t="s">
        <v>238</v>
      </c>
      <c r="BM302" s="239" t="s">
        <v>609</v>
      </c>
    </row>
    <row r="303" s="2" customFormat="1" ht="24.15" customHeight="1">
      <c r="A303" s="39"/>
      <c r="B303" s="40"/>
      <c r="C303" s="228" t="s">
        <v>610</v>
      </c>
      <c r="D303" s="228" t="s">
        <v>150</v>
      </c>
      <c r="E303" s="229" t="s">
        <v>611</v>
      </c>
      <c r="F303" s="230" t="s">
        <v>612</v>
      </c>
      <c r="G303" s="231" t="s">
        <v>560</v>
      </c>
      <c r="H303" s="232">
        <v>1</v>
      </c>
      <c r="I303" s="233"/>
      <c r="J303" s="234">
        <f>ROUND(I303*H303,2)</f>
        <v>0</v>
      </c>
      <c r="K303" s="230" t="s">
        <v>1</v>
      </c>
      <c r="L303" s="45"/>
      <c r="M303" s="235" t="s">
        <v>1</v>
      </c>
      <c r="N303" s="236" t="s">
        <v>48</v>
      </c>
      <c r="O303" s="92"/>
      <c r="P303" s="237">
        <f>O303*H303</f>
        <v>0</v>
      </c>
      <c r="Q303" s="237">
        <v>0</v>
      </c>
      <c r="R303" s="237">
        <f>Q303*H303</f>
        <v>0</v>
      </c>
      <c r="S303" s="237">
        <v>0</v>
      </c>
      <c r="T303" s="238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9" t="s">
        <v>238</v>
      </c>
      <c r="AT303" s="239" t="s">
        <v>150</v>
      </c>
      <c r="AU303" s="239" t="s">
        <v>92</v>
      </c>
      <c r="AY303" s="18" t="s">
        <v>147</v>
      </c>
      <c r="BE303" s="240">
        <f>IF(N303="základní",J303,0)</f>
        <v>0</v>
      </c>
      <c r="BF303" s="240">
        <f>IF(N303="snížená",J303,0)</f>
        <v>0</v>
      </c>
      <c r="BG303" s="240">
        <f>IF(N303="zákl. přenesená",J303,0)</f>
        <v>0</v>
      </c>
      <c r="BH303" s="240">
        <f>IF(N303="sníž. přenesená",J303,0)</f>
        <v>0</v>
      </c>
      <c r="BI303" s="240">
        <f>IF(N303="nulová",J303,0)</f>
        <v>0</v>
      </c>
      <c r="BJ303" s="18" t="s">
        <v>90</v>
      </c>
      <c r="BK303" s="240">
        <f>ROUND(I303*H303,2)</f>
        <v>0</v>
      </c>
      <c r="BL303" s="18" t="s">
        <v>238</v>
      </c>
      <c r="BM303" s="239" t="s">
        <v>613</v>
      </c>
    </row>
    <row r="304" s="2" customFormat="1" ht="24.15" customHeight="1">
      <c r="A304" s="39"/>
      <c r="B304" s="40"/>
      <c r="C304" s="228" t="s">
        <v>614</v>
      </c>
      <c r="D304" s="228" t="s">
        <v>150</v>
      </c>
      <c r="E304" s="229" t="s">
        <v>615</v>
      </c>
      <c r="F304" s="230" t="s">
        <v>616</v>
      </c>
      <c r="G304" s="231" t="s">
        <v>560</v>
      </c>
      <c r="H304" s="232">
        <v>1</v>
      </c>
      <c r="I304" s="233"/>
      <c r="J304" s="234">
        <f>ROUND(I304*H304,2)</f>
        <v>0</v>
      </c>
      <c r="K304" s="230" t="s">
        <v>1</v>
      </c>
      <c r="L304" s="45"/>
      <c r="M304" s="235" t="s">
        <v>1</v>
      </c>
      <c r="N304" s="236" t="s">
        <v>48</v>
      </c>
      <c r="O304" s="92"/>
      <c r="P304" s="237">
        <f>O304*H304</f>
        <v>0</v>
      </c>
      <c r="Q304" s="237">
        <v>0</v>
      </c>
      <c r="R304" s="237">
        <f>Q304*H304</f>
        <v>0</v>
      </c>
      <c r="S304" s="237">
        <v>0</v>
      </c>
      <c r="T304" s="238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9" t="s">
        <v>238</v>
      </c>
      <c r="AT304" s="239" t="s">
        <v>150</v>
      </c>
      <c r="AU304" s="239" t="s">
        <v>92</v>
      </c>
      <c r="AY304" s="18" t="s">
        <v>147</v>
      </c>
      <c r="BE304" s="240">
        <f>IF(N304="základní",J304,0)</f>
        <v>0</v>
      </c>
      <c r="BF304" s="240">
        <f>IF(N304="snížená",J304,0)</f>
        <v>0</v>
      </c>
      <c r="BG304" s="240">
        <f>IF(N304="zákl. přenesená",J304,0)</f>
        <v>0</v>
      </c>
      <c r="BH304" s="240">
        <f>IF(N304="sníž. přenesená",J304,0)</f>
        <v>0</v>
      </c>
      <c r="BI304" s="240">
        <f>IF(N304="nulová",J304,0)</f>
        <v>0</v>
      </c>
      <c r="BJ304" s="18" t="s">
        <v>90</v>
      </c>
      <c r="BK304" s="240">
        <f>ROUND(I304*H304,2)</f>
        <v>0</v>
      </c>
      <c r="BL304" s="18" t="s">
        <v>238</v>
      </c>
      <c r="BM304" s="239" t="s">
        <v>617</v>
      </c>
    </row>
    <row r="305" s="2" customFormat="1" ht="24.15" customHeight="1">
      <c r="A305" s="39"/>
      <c r="B305" s="40"/>
      <c r="C305" s="228" t="s">
        <v>618</v>
      </c>
      <c r="D305" s="228" t="s">
        <v>150</v>
      </c>
      <c r="E305" s="229" t="s">
        <v>619</v>
      </c>
      <c r="F305" s="230" t="s">
        <v>620</v>
      </c>
      <c r="G305" s="231" t="s">
        <v>560</v>
      </c>
      <c r="H305" s="232">
        <v>1</v>
      </c>
      <c r="I305" s="233"/>
      <c r="J305" s="234">
        <f>ROUND(I305*H305,2)</f>
        <v>0</v>
      </c>
      <c r="K305" s="230" t="s">
        <v>1</v>
      </c>
      <c r="L305" s="45"/>
      <c r="M305" s="235" t="s">
        <v>1</v>
      </c>
      <c r="N305" s="236" t="s">
        <v>48</v>
      </c>
      <c r="O305" s="92"/>
      <c r="P305" s="237">
        <f>O305*H305</f>
        <v>0</v>
      </c>
      <c r="Q305" s="237">
        <v>0</v>
      </c>
      <c r="R305" s="237">
        <f>Q305*H305</f>
        <v>0</v>
      </c>
      <c r="S305" s="237">
        <v>0</v>
      </c>
      <c r="T305" s="238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9" t="s">
        <v>238</v>
      </c>
      <c r="AT305" s="239" t="s">
        <v>150</v>
      </c>
      <c r="AU305" s="239" t="s">
        <v>92</v>
      </c>
      <c r="AY305" s="18" t="s">
        <v>147</v>
      </c>
      <c r="BE305" s="240">
        <f>IF(N305="základní",J305,0)</f>
        <v>0</v>
      </c>
      <c r="BF305" s="240">
        <f>IF(N305="snížená",J305,0)</f>
        <v>0</v>
      </c>
      <c r="BG305" s="240">
        <f>IF(N305="zákl. přenesená",J305,0)</f>
        <v>0</v>
      </c>
      <c r="BH305" s="240">
        <f>IF(N305="sníž. přenesená",J305,0)</f>
        <v>0</v>
      </c>
      <c r="BI305" s="240">
        <f>IF(N305="nulová",J305,0)</f>
        <v>0</v>
      </c>
      <c r="BJ305" s="18" t="s">
        <v>90</v>
      </c>
      <c r="BK305" s="240">
        <f>ROUND(I305*H305,2)</f>
        <v>0</v>
      </c>
      <c r="BL305" s="18" t="s">
        <v>238</v>
      </c>
      <c r="BM305" s="239" t="s">
        <v>621</v>
      </c>
    </row>
    <row r="306" s="12" customFormat="1" ht="22.8" customHeight="1">
      <c r="A306" s="12"/>
      <c r="B306" s="213"/>
      <c r="C306" s="214"/>
      <c r="D306" s="215" t="s">
        <v>82</v>
      </c>
      <c r="E306" s="226" t="s">
        <v>288</v>
      </c>
      <c r="F306" s="226" t="s">
        <v>289</v>
      </c>
      <c r="G306" s="214"/>
      <c r="H306" s="214"/>
      <c r="I306" s="217"/>
      <c r="J306" s="227">
        <f>BK306</f>
        <v>0</v>
      </c>
      <c r="K306" s="214"/>
      <c r="L306" s="218"/>
      <c r="M306" s="219"/>
      <c r="N306" s="220"/>
      <c r="O306" s="220"/>
      <c r="P306" s="221">
        <f>SUM(P307:P312)</f>
        <v>0</v>
      </c>
      <c r="Q306" s="220"/>
      <c r="R306" s="221">
        <f>SUM(R307:R312)</f>
        <v>0</v>
      </c>
      <c r="S306" s="220"/>
      <c r="T306" s="222">
        <f>SUM(T307:T312)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23" t="s">
        <v>92</v>
      </c>
      <c r="AT306" s="224" t="s">
        <v>82</v>
      </c>
      <c r="AU306" s="224" t="s">
        <v>90</v>
      </c>
      <c r="AY306" s="223" t="s">
        <v>147</v>
      </c>
      <c r="BK306" s="225">
        <f>SUM(BK307:BK312)</f>
        <v>0</v>
      </c>
    </row>
    <row r="307" s="2" customFormat="1" ht="24.15" customHeight="1">
      <c r="A307" s="39"/>
      <c r="B307" s="40"/>
      <c r="C307" s="228" t="s">
        <v>622</v>
      </c>
      <c r="D307" s="228" t="s">
        <v>150</v>
      </c>
      <c r="E307" s="229" t="s">
        <v>623</v>
      </c>
      <c r="F307" s="230" t="s">
        <v>624</v>
      </c>
      <c r="G307" s="231" t="s">
        <v>560</v>
      </c>
      <c r="H307" s="232">
        <v>1</v>
      </c>
      <c r="I307" s="233"/>
      <c r="J307" s="234">
        <f>ROUND(I307*H307,2)</f>
        <v>0</v>
      </c>
      <c r="K307" s="230" t="s">
        <v>1</v>
      </c>
      <c r="L307" s="45"/>
      <c r="M307" s="235" t="s">
        <v>1</v>
      </c>
      <c r="N307" s="236" t="s">
        <v>48</v>
      </c>
      <c r="O307" s="92"/>
      <c r="P307" s="237">
        <f>O307*H307</f>
        <v>0</v>
      </c>
      <c r="Q307" s="237">
        <v>0</v>
      </c>
      <c r="R307" s="237">
        <f>Q307*H307</f>
        <v>0</v>
      </c>
      <c r="S307" s="237">
        <v>0</v>
      </c>
      <c r="T307" s="238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9" t="s">
        <v>238</v>
      </c>
      <c r="AT307" s="239" t="s">
        <v>150</v>
      </c>
      <c r="AU307" s="239" t="s">
        <v>92</v>
      </c>
      <c r="AY307" s="18" t="s">
        <v>147</v>
      </c>
      <c r="BE307" s="240">
        <f>IF(N307="základní",J307,0)</f>
        <v>0</v>
      </c>
      <c r="BF307" s="240">
        <f>IF(N307="snížená",J307,0)</f>
        <v>0</v>
      </c>
      <c r="BG307" s="240">
        <f>IF(N307="zákl. přenesená",J307,0)</f>
        <v>0</v>
      </c>
      <c r="BH307" s="240">
        <f>IF(N307="sníž. přenesená",J307,0)</f>
        <v>0</v>
      </c>
      <c r="BI307" s="240">
        <f>IF(N307="nulová",J307,0)</f>
        <v>0</v>
      </c>
      <c r="BJ307" s="18" t="s">
        <v>90</v>
      </c>
      <c r="BK307" s="240">
        <f>ROUND(I307*H307,2)</f>
        <v>0</v>
      </c>
      <c r="BL307" s="18" t="s">
        <v>238</v>
      </c>
      <c r="BM307" s="239" t="s">
        <v>625</v>
      </c>
    </row>
    <row r="308" s="2" customFormat="1" ht="24.15" customHeight="1">
      <c r="A308" s="39"/>
      <c r="B308" s="40"/>
      <c r="C308" s="228" t="s">
        <v>626</v>
      </c>
      <c r="D308" s="228" t="s">
        <v>150</v>
      </c>
      <c r="E308" s="229" t="s">
        <v>627</v>
      </c>
      <c r="F308" s="230" t="s">
        <v>628</v>
      </c>
      <c r="G308" s="231" t="s">
        <v>560</v>
      </c>
      <c r="H308" s="232">
        <v>1</v>
      </c>
      <c r="I308" s="233"/>
      <c r="J308" s="234">
        <f>ROUND(I308*H308,2)</f>
        <v>0</v>
      </c>
      <c r="K308" s="230" t="s">
        <v>1</v>
      </c>
      <c r="L308" s="45"/>
      <c r="M308" s="235" t="s">
        <v>1</v>
      </c>
      <c r="N308" s="236" t="s">
        <v>48</v>
      </c>
      <c r="O308" s="92"/>
      <c r="P308" s="237">
        <f>O308*H308</f>
        <v>0</v>
      </c>
      <c r="Q308" s="237">
        <v>0</v>
      </c>
      <c r="R308" s="237">
        <f>Q308*H308</f>
        <v>0</v>
      </c>
      <c r="S308" s="237">
        <v>0</v>
      </c>
      <c r="T308" s="238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9" t="s">
        <v>238</v>
      </c>
      <c r="AT308" s="239" t="s">
        <v>150</v>
      </c>
      <c r="AU308" s="239" t="s">
        <v>92</v>
      </c>
      <c r="AY308" s="18" t="s">
        <v>147</v>
      </c>
      <c r="BE308" s="240">
        <f>IF(N308="základní",J308,0)</f>
        <v>0</v>
      </c>
      <c r="BF308" s="240">
        <f>IF(N308="snížená",J308,0)</f>
        <v>0</v>
      </c>
      <c r="BG308" s="240">
        <f>IF(N308="zákl. přenesená",J308,0)</f>
        <v>0</v>
      </c>
      <c r="BH308" s="240">
        <f>IF(N308="sníž. přenesená",J308,0)</f>
        <v>0</v>
      </c>
      <c r="BI308" s="240">
        <f>IF(N308="nulová",J308,0)</f>
        <v>0</v>
      </c>
      <c r="BJ308" s="18" t="s">
        <v>90</v>
      </c>
      <c r="BK308" s="240">
        <f>ROUND(I308*H308,2)</f>
        <v>0</v>
      </c>
      <c r="BL308" s="18" t="s">
        <v>238</v>
      </c>
      <c r="BM308" s="239" t="s">
        <v>629</v>
      </c>
    </row>
    <row r="309" s="2" customFormat="1" ht="24.15" customHeight="1">
      <c r="A309" s="39"/>
      <c r="B309" s="40"/>
      <c r="C309" s="228" t="s">
        <v>630</v>
      </c>
      <c r="D309" s="228" t="s">
        <v>150</v>
      </c>
      <c r="E309" s="229" t="s">
        <v>631</v>
      </c>
      <c r="F309" s="230" t="s">
        <v>632</v>
      </c>
      <c r="G309" s="231" t="s">
        <v>560</v>
      </c>
      <c r="H309" s="232">
        <v>1</v>
      </c>
      <c r="I309" s="233"/>
      <c r="J309" s="234">
        <f>ROUND(I309*H309,2)</f>
        <v>0</v>
      </c>
      <c r="K309" s="230" t="s">
        <v>1</v>
      </c>
      <c r="L309" s="45"/>
      <c r="M309" s="235" t="s">
        <v>1</v>
      </c>
      <c r="N309" s="236" t="s">
        <v>48</v>
      </c>
      <c r="O309" s="92"/>
      <c r="P309" s="237">
        <f>O309*H309</f>
        <v>0</v>
      </c>
      <c r="Q309" s="237">
        <v>0</v>
      </c>
      <c r="R309" s="237">
        <f>Q309*H309</f>
        <v>0</v>
      </c>
      <c r="S309" s="237">
        <v>0</v>
      </c>
      <c r="T309" s="238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9" t="s">
        <v>238</v>
      </c>
      <c r="AT309" s="239" t="s">
        <v>150</v>
      </c>
      <c r="AU309" s="239" t="s">
        <v>92</v>
      </c>
      <c r="AY309" s="18" t="s">
        <v>147</v>
      </c>
      <c r="BE309" s="240">
        <f>IF(N309="základní",J309,0)</f>
        <v>0</v>
      </c>
      <c r="BF309" s="240">
        <f>IF(N309="snížená",J309,0)</f>
        <v>0</v>
      </c>
      <c r="BG309" s="240">
        <f>IF(N309="zákl. přenesená",J309,0)</f>
        <v>0</v>
      </c>
      <c r="BH309" s="240">
        <f>IF(N309="sníž. přenesená",J309,0)</f>
        <v>0</v>
      </c>
      <c r="BI309" s="240">
        <f>IF(N309="nulová",J309,0)</f>
        <v>0</v>
      </c>
      <c r="BJ309" s="18" t="s">
        <v>90</v>
      </c>
      <c r="BK309" s="240">
        <f>ROUND(I309*H309,2)</f>
        <v>0</v>
      </c>
      <c r="BL309" s="18" t="s">
        <v>238</v>
      </c>
      <c r="BM309" s="239" t="s">
        <v>633</v>
      </c>
    </row>
    <row r="310" s="2" customFormat="1" ht="24.15" customHeight="1">
      <c r="A310" s="39"/>
      <c r="B310" s="40"/>
      <c r="C310" s="228" t="s">
        <v>634</v>
      </c>
      <c r="D310" s="228" t="s">
        <v>150</v>
      </c>
      <c r="E310" s="229" t="s">
        <v>635</v>
      </c>
      <c r="F310" s="230" t="s">
        <v>636</v>
      </c>
      <c r="G310" s="231" t="s">
        <v>560</v>
      </c>
      <c r="H310" s="232">
        <v>1</v>
      </c>
      <c r="I310" s="233"/>
      <c r="J310" s="234">
        <f>ROUND(I310*H310,2)</f>
        <v>0</v>
      </c>
      <c r="K310" s="230" t="s">
        <v>1</v>
      </c>
      <c r="L310" s="45"/>
      <c r="M310" s="235" t="s">
        <v>1</v>
      </c>
      <c r="N310" s="236" t="s">
        <v>48</v>
      </c>
      <c r="O310" s="92"/>
      <c r="P310" s="237">
        <f>O310*H310</f>
        <v>0</v>
      </c>
      <c r="Q310" s="237">
        <v>0</v>
      </c>
      <c r="R310" s="237">
        <f>Q310*H310</f>
        <v>0</v>
      </c>
      <c r="S310" s="237">
        <v>0</v>
      </c>
      <c r="T310" s="238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9" t="s">
        <v>238</v>
      </c>
      <c r="AT310" s="239" t="s">
        <v>150</v>
      </c>
      <c r="AU310" s="239" t="s">
        <v>92</v>
      </c>
      <c r="AY310" s="18" t="s">
        <v>147</v>
      </c>
      <c r="BE310" s="240">
        <f>IF(N310="základní",J310,0)</f>
        <v>0</v>
      </c>
      <c r="BF310" s="240">
        <f>IF(N310="snížená",J310,0)</f>
        <v>0</v>
      </c>
      <c r="BG310" s="240">
        <f>IF(N310="zákl. přenesená",J310,0)</f>
        <v>0</v>
      </c>
      <c r="BH310" s="240">
        <f>IF(N310="sníž. přenesená",J310,0)</f>
        <v>0</v>
      </c>
      <c r="BI310" s="240">
        <f>IF(N310="nulová",J310,0)</f>
        <v>0</v>
      </c>
      <c r="BJ310" s="18" t="s">
        <v>90</v>
      </c>
      <c r="BK310" s="240">
        <f>ROUND(I310*H310,2)</f>
        <v>0</v>
      </c>
      <c r="BL310" s="18" t="s">
        <v>238</v>
      </c>
      <c r="BM310" s="239" t="s">
        <v>637</v>
      </c>
    </row>
    <row r="311" s="2" customFormat="1" ht="24.15" customHeight="1">
      <c r="A311" s="39"/>
      <c r="B311" s="40"/>
      <c r="C311" s="228" t="s">
        <v>638</v>
      </c>
      <c r="D311" s="228" t="s">
        <v>150</v>
      </c>
      <c r="E311" s="229" t="s">
        <v>639</v>
      </c>
      <c r="F311" s="230" t="s">
        <v>640</v>
      </c>
      <c r="G311" s="231" t="s">
        <v>560</v>
      </c>
      <c r="H311" s="232">
        <v>30</v>
      </c>
      <c r="I311" s="233"/>
      <c r="J311" s="234">
        <f>ROUND(I311*H311,2)</f>
        <v>0</v>
      </c>
      <c r="K311" s="230" t="s">
        <v>1</v>
      </c>
      <c r="L311" s="45"/>
      <c r="M311" s="235" t="s">
        <v>1</v>
      </c>
      <c r="N311" s="236" t="s">
        <v>48</v>
      </c>
      <c r="O311" s="92"/>
      <c r="P311" s="237">
        <f>O311*H311</f>
        <v>0</v>
      </c>
      <c r="Q311" s="237">
        <v>0</v>
      </c>
      <c r="R311" s="237">
        <f>Q311*H311</f>
        <v>0</v>
      </c>
      <c r="S311" s="237">
        <v>0</v>
      </c>
      <c r="T311" s="238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9" t="s">
        <v>238</v>
      </c>
      <c r="AT311" s="239" t="s">
        <v>150</v>
      </c>
      <c r="AU311" s="239" t="s">
        <v>92</v>
      </c>
      <c r="AY311" s="18" t="s">
        <v>147</v>
      </c>
      <c r="BE311" s="240">
        <f>IF(N311="základní",J311,0)</f>
        <v>0</v>
      </c>
      <c r="BF311" s="240">
        <f>IF(N311="snížená",J311,0)</f>
        <v>0</v>
      </c>
      <c r="BG311" s="240">
        <f>IF(N311="zákl. přenesená",J311,0)</f>
        <v>0</v>
      </c>
      <c r="BH311" s="240">
        <f>IF(N311="sníž. přenesená",J311,0)</f>
        <v>0</v>
      </c>
      <c r="BI311" s="240">
        <f>IF(N311="nulová",J311,0)</f>
        <v>0</v>
      </c>
      <c r="BJ311" s="18" t="s">
        <v>90</v>
      </c>
      <c r="BK311" s="240">
        <f>ROUND(I311*H311,2)</f>
        <v>0</v>
      </c>
      <c r="BL311" s="18" t="s">
        <v>238</v>
      </c>
      <c r="BM311" s="239" t="s">
        <v>641</v>
      </c>
    </row>
    <row r="312" s="2" customFormat="1" ht="33" customHeight="1">
      <c r="A312" s="39"/>
      <c r="B312" s="40"/>
      <c r="C312" s="228" t="s">
        <v>642</v>
      </c>
      <c r="D312" s="228" t="s">
        <v>150</v>
      </c>
      <c r="E312" s="229" t="s">
        <v>643</v>
      </c>
      <c r="F312" s="230" t="s">
        <v>644</v>
      </c>
      <c r="G312" s="231" t="s">
        <v>560</v>
      </c>
      <c r="H312" s="232">
        <v>10</v>
      </c>
      <c r="I312" s="233"/>
      <c r="J312" s="234">
        <f>ROUND(I312*H312,2)</f>
        <v>0</v>
      </c>
      <c r="K312" s="230" t="s">
        <v>1</v>
      </c>
      <c r="L312" s="45"/>
      <c r="M312" s="235" t="s">
        <v>1</v>
      </c>
      <c r="N312" s="236" t="s">
        <v>48</v>
      </c>
      <c r="O312" s="92"/>
      <c r="P312" s="237">
        <f>O312*H312</f>
        <v>0</v>
      </c>
      <c r="Q312" s="237">
        <v>0</v>
      </c>
      <c r="R312" s="237">
        <f>Q312*H312</f>
        <v>0</v>
      </c>
      <c r="S312" s="237">
        <v>0</v>
      </c>
      <c r="T312" s="238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9" t="s">
        <v>238</v>
      </c>
      <c r="AT312" s="239" t="s">
        <v>150</v>
      </c>
      <c r="AU312" s="239" t="s">
        <v>92</v>
      </c>
      <c r="AY312" s="18" t="s">
        <v>147</v>
      </c>
      <c r="BE312" s="240">
        <f>IF(N312="základní",J312,0)</f>
        <v>0</v>
      </c>
      <c r="BF312" s="240">
        <f>IF(N312="snížená",J312,0)</f>
        <v>0</v>
      </c>
      <c r="BG312" s="240">
        <f>IF(N312="zákl. přenesená",J312,0)</f>
        <v>0</v>
      </c>
      <c r="BH312" s="240">
        <f>IF(N312="sníž. přenesená",J312,0)</f>
        <v>0</v>
      </c>
      <c r="BI312" s="240">
        <f>IF(N312="nulová",J312,0)</f>
        <v>0</v>
      </c>
      <c r="BJ312" s="18" t="s">
        <v>90</v>
      </c>
      <c r="BK312" s="240">
        <f>ROUND(I312*H312,2)</f>
        <v>0</v>
      </c>
      <c r="BL312" s="18" t="s">
        <v>238</v>
      </c>
      <c r="BM312" s="239" t="s">
        <v>645</v>
      </c>
    </row>
    <row r="313" s="12" customFormat="1" ht="22.8" customHeight="1">
      <c r="A313" s="12"/>
      <c r="B313" s="213"/>
      <c r="C313" s="214"/>
      <c r="D313" s="215" t="s">
        <v>82</v>
      </c>
      <c r="E313" s="226" t="s">
        <v>295</v>
      </c>
      <c r="F313" s="226" t="s">
        <v>296</v>
      </c>
      <c r="G313" s="214"/>
      <c r="H313" s="214"/>
      <c r="I313" s="217"/>
      <c r="J313" s="227">
        <f>BK313</f>
        <v>0</v>
      </c>
      <c r="K313" s="214"/>
      <c r="L313" s="218"/>
      <c r="M313" s="219"/>
      <c r="N313" s="220"/>
      <c r="O313" s="220"/>
      <c r="P313" s="221">
        <f>SUM(P314:P386)</f>
        <v>0</v>
      </c>
      <c r="Q313" s="220"/>
      <c r="R313" s="221">
        <f>SUM(R314:R386)</f>
        <v>1.5907843000000002</v>
      </c>
      <c r="S313" s="220"/>
      <c r="T313" s="222">
        <f>SUM(T314:T386)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23" t="s">
        <v>92</v>
      </c>
      <c r="AT313" s="224" t="s">
        <v>82</v>
      </c>
      <c r="AU313" s="224" t="s">
        <v>90</v>
      </c>
      <c r="AY313" s="223" t="s">
        <v>147</v>
      </c>
      <c r="BK313" s="225">
        <f>SUM(BK314:BK386)</f>
        <v>0</v>
      </c>
    </row>
    <row r="314" s="2" customFormat="1" ht="16.5" customHeight="1">
      <c r="A314" s="39"/>
      <c r="B314" s="40"/>
      <c r="C314" s="228" t="s">
        <v>646</v>
      </c>
      <c r="D314" s="228" t="s">
        <v>150</v>
      </c>
      <c r="E314" s="229" t="s">
        <v>647</v>
      </c>
      <c r="F314" s="230" t="s">
        <v>648</v>
      </c>
      <c r="G314" s="231" t="s">
        <v>153</v>
      </c>
      <c r="H314" s="232">
        <v>34.990000000000002</v>
      </c>
      <c r="I314" s="233"/>
      <c r="J314" s="234">
        <f>ROUND(I314*H314,2)</f>
        <v>0</v>
      </c>
      <c r="K314" s="230" t="s">
        <v>154</v>
      </c>
      <c r="L314" s="45"/>
      <c r="M314" s="235" t="s">
        <v>1</v>
      </c>
      <c r="N314" s="236" t="s">
        <v>48</v>
      </c>
      <c r="O314" s="92"/>
      <c r="P314" s="237">
        <f>O314*H314</f>
        <v>0</v>
      </c>
      <c r="Q314" s="237">
        <v>0</v>
      </c>
      <c r="R314" s="237">
        <f>Q314*H314</f>
        <v>0</v>
      </c>
      <c r="S314" s="237">
        <v>0</v>
      </c>
      <c r="T314" s="238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9" t="s">
        <v>238</v>
      </c>
      <c r="AT314" s="239" t="s">
        <v>150</v>
      </c>
      <c r="AU314" s="239" t="s">
        <v>92</v>
      </c>
      <c r="AY314" s="18" t="s">
        <v>147</v>
      </c>
      <c r="BE314" s="240">
        <f>IF(N314="základní",J314,0)</f>
        <v>0</v>
      </c>
      <c r="BF314" s="240">
        <f>IF(N314="snížená",J314,0)</f>
        <v>0</v>
      </c>
      <c r="BG314" s="240">
        <f>IF(N314="zákl. přenesená",J314,0)</f>
        <v>0</v>
      </c>
      <c r="BH314" s="240">
        <f>IF(N314="sníž. přenesená",J314,0)</f>
        <v>0</v>
      </c>
      <c r="BI314" s="240">
        <f>IF(N314="nulová",J314,0)</f>
        <v>0</v>
      </c>
      <c r="BJ314" s="18" t="s">
        <v>90</v>
      </c>
      <c r="BK314" s="240">
        <f>ROUND(I314*H314,2)</f>
        <v>0</v>
      </c>
      <c r="BL314" s="18" t="s">
        <v>238</v>
      </c>
      <c r="BM314" s="239" t="s">
        <v>649</v>
      </c>
    </row>
    <row r="315" s="13" customFormat="1">
      <c r="A315" s="13"/>
      <c r="B315" s="241"/>
      <c r="C315" s="242"/>
      <c r="D315" s="243" t="s">
        <v>157</v>
      </c>
      <c r="E315" s="244" t="s">
        <v>1</v>
      </c>
      <c r="F315" s="245" t="s">
        <v>650</v>
      </c>
      <c r="G315" s="242"/>
      <c r="H315" s="244" t="s">
        <v>1</v>
      </c>
      <c r="I315" s="246"/>
      <c r="J315" s="242"/>
      <c r="K315" s="242"/>
      <c r="L315" s="247"/>
      <c r="M315" s="248"/>
      <c r="N315" s="249"/>
      <c r="O315" s="249"/>
      <c r="P315" s="249"/>
      <c r="Q315" s="249"/>
      <c r="R315" s="249"/>
      <c r="S315" s="249"/>
      <c r="T315" s="250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51" t="s">
        <v>157</v>
      </c>
      <c r="AU315" s="251" t="s">
        <v>92</v>
      </c>
      <c r="AV315" s="13" t="s">
        <v>90</v>
      </c>
      <c r="AW315" s="13" t="s">
        <v>36</v>
      </c>
      <c r="AX315" s="13" t="s">
        <v>83</v>
      </c>
      <c r="AY315" s="251" t="s">
        <v>147</v>
      </c>
    </row>
    <row r="316" s="13" customFormat="1">
      <c r="A316" s="13"/>
      <c r="B316" s="241"/>
      <c r="C316" s="242"/>
      <c r="D316" s="243" t="s">
        <v>157</v>
      </c>
      <c r="E316" s="244" t="s">
        <v>1</v>
      </c>
      <c r="F316" s="245" t="s">
        <v>460</v>
      </c>
      <c r="G316" s="242"/>
      <c r="H316" s="244" t="s">
        <v>1</v>
      </c>
      <c r="I316" s="246"/>
      <c r="J316" s="242"/>
      <c r="K316" s="242"/>
      <c r="L316" s="247"/>
      <c r="M316" s="248"/>
      <c r="N316" s="249"/>
      <c r="O316" s="249"/>
      <c r="P316" s="249"/>
      <c r="Q316" s="249"/>
      <c r="R316" s="249"/>
      <c r="S316" s="249"/>
      <c r="T316" s="250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51" t="s">
        <v>157</v>
      </c>
      <c r="AU316" s="251" t="s">
        <v>92</v>
      </c>
      <c r="AV316" s="13" t="s">
        <v>90</v>
      </c>
      <c r="AW316" s="13" t="s">
        <v>36</v>
      </c>
      <c r="AX316" s="13" t="s">
        <v>83</v>
      </c>
      <c r="AY316" s="251" t="s">
        <v>147</v>
      </c>
    </row>
    <row r="317" s="13" customFormat="1">
      <c r="A317" s="13"/>
      <c r="B317" s="241"/>
      <c r="C317" s="242"/>
      <c r="D317" s="243" t="s">
        <v>157</v>
      </c>
      <c r="E317" s="244" t="s">
        <v>1</v>
      </c>
      <c r="F317" s="245" t="s">
        <v>480</v>
      </c>
      <c r="G317" s="242"/>
      <c r="H317" s="244" t="s">
        <v>1</v>
      </c>
      <c r="I317" s="246"/>
      <c r="J317" s="242"/>
      <c r="K317" s="242"/>
      <c r="L317" s="247"/>
      <c r="M317" s="248"/>
      <c r="N317" s="249"/>
      <c r="O317" s="249"/>
      <c r="P317" s="249"/>
      <c r="Q317" s="249"/>
      <c r="R317" s="249"/>
      <c r="S317" s="249"/>
      <c r="T317" s="250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51" t="s">
        <v>157</v>
      </c>
      <c r="AU317" s="251" t="s">
        <v>92</v>
      </c>
      <c r="AV317" s="13" t="s">
        <v>90</v>
      </c>
      <c r="AW317" s="13" t="s">
        <v>36</v>
      </c>
      <c r="AX317" s="13" t="s">
        <v>83</v>
      </c>
      <c r="AY317" s="251" t="s">
        <v>147</v>
      </c>
    </row>
    <row r="318" s="14" customFormat="1">
      <c r="A318" s="14"/>
      <c r="B318" s="252"/>
      <c r="C318" s="253"/>
      <c r="D318" s="243" t="s">
        <v>157</v>
      </c>
      <c r="E318" s="254" t="s">
        <v>1</v>
      </c>
      <c r="F318" s="255" t="s">
        <v>462</v>
      </c>
      <c r="G318" s="253"/>
      <c r="H318" s="256">
        <v>29.359999999999999</v>
      </c>
      <c r="I318" s="257"/>
      <c r="J318" s="253"/>
      <c r="K318" s="253"/>
      <c r="L318" s="258"/>
      <c r="M318" s="259"/>
      <c r="N318" s="260"/>
      <c r="O318" s="260"/>
      <c r="P318" s="260"/>
      <c r="Q318" s="260"/>
      <c r="R318" s="260"/>
      <c r="S318" s="260"/>
      <c r="T318" s="261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62" t="s">
        <v>157</v>
      </c>
      <c r="AU318" s="262" t="s">
        <v>92</v>
      </c>
      <c r="AV318" s="14" t="s">
        <v>92</v>
      </c>
      <c r="AW318" s="14" t="s">
        <v>36</v>
      </c>
      <c r="AX318" s="14" t="s">
        <v>83</v>
      </c>
      <c r="AY318" s="262" t="s">
        <v>147</v>
      </c>
    </row>
    <row r="319" s="13" customFormat="1">
      <c r="A319" s="13"/>
      <c r="B319" s="241"/>
      <c r="C319" s="242"/>
      <c r="D319" s="243" t="s">
        <v>157</v>
      </c>
      <c r="E319" s="244" t="s">
        <v>1</v>
      </c>
      <c r="F319" s="245" t="s">
        <v>443</v>
      </c>
      <c r="G319" s="242"/>
      <c r="H319" s="244" t="s">
        <v>1</v>
      </c>
      <c r="I319" s="246"/>
      <c r="J319" s="242"/>
      <c r="K319" s="242"/>
      <c r="L319" s="247"/>
      <c r="M319" s="248"/>
      <c r="N319" s="249"/>
      <c r="O319" s="249"/>
      <c r="P319" s="249"/>
      <c r="Q319" s="249"/>
      <c r="R319" s="249"/>
      <c r="S319" s="249"/>
      <c r="T319" s="250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51" t="s">
        <v>157</v>
      </c>
      <c r="AU319" s="251" t="s">
        <v>92</v>
      </c>
      <c r="AV319" s="13" t="s">
        <v>90</v>
      </c>
      <c r="AW319" s="13" t="s">
        <v>36</v>
      </c>
      <c r="AX319" s="13" t="s">
        <v>83</v>
      </c>
      <c r="AY319" s="251" t="s">
        <v>147</v>
      </c>
    </row>
    <row r="320" s="13" customFormat="1">
      <c r="A320" s="13"/>
      <c r="B320" s="241"/>
      <c r="C320" s="242"/>
      <c r="D320" s="243" t="s">
        <v>157</v>
      </c>
      <c r="E320" s="244" t="s">
        <v>1</v>
      </c>
      <c r="F320" s="245" t="s">
        <v>444</v>
      </c>
      <c r="G320" s="242"/>
      <c r="H320" s="244" t="s">
        <v>1</v>
      </c>
      <c r="I320" s="246"/>
      <c r="J320" s="242"/>
      <c r="K320" s="242"/>
      <c r="L320" s="247"/>
      <c r="M320" s="248"/>
      <c r="N320" s="249"/>
      <c r="O320" s="249"/>
      <c r="P320" s="249"/>
      <c r="Q320" s="249"/>
      <c r="R320" s="249"/>
      <c r="S320" s="249"/>
      <c r="T320" s="250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51" t="s">
        <v>157</v>
      </c>
      <c r="AU320" s="251" t="s">
        <v>92</v>
      </c>
      <c r="AV320" s="13" t="s">
        <v>90</v>
      </c>
      <c r="AW320" s="13" t="s">
        <v>36</v>
      </c>
      <c r="AX320" s="13" t="s">
        <v>83</v>
      </c>
      <c r="AY320" s="251" t="s">
        <v>147</v>
      </c>
    </row>
    <row r="321" s="14" customFormat="1">
      <c r="A321" s="14"/>
      <c r="B321" s="252"/>
      <c r="C321" s="253"/>
      <c r="D321" s="243" t="s">
        <v>157</v>
      </c>
      <c r="E321" s="254" t="s">
        <v>1</v>
      </c>
      <c r="F321" s="255" t="s">
        <v>445</v>
      </c>
      <c r="G321" s="253"/>
      <c r="H321" s="256">
        <v>5.6299999999999999</v>
      </c>
      <c r="I321" s="257"/>
      <c r="J321" s="253"/>
      <c r="K321" s="253"/>
      <c r="L321" s="258"/>
      <c r="M321" s="259"/>
      <c r="N321" s="260"/>
      <c r="O321" s="260"/>
      <c r="P321" s="260"/>
      <c r="Q321" s="260"/>
      <c r="R321" s="260"/>
      <c r="S321" s="260"/>
      <c r="T321" s="261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62" t="s">
        <v>157</v>
      </c>
      <c r="AU321" s="262" t="s">
        <v>92</v>
      </c>
      <c r="AV321" s="14" t="s">
        <v>92</v>
      </c>
      <c r="AW321" s="14" t="s">
        <v>36</v>
      </c>
      <c r="AX321" s="14" t="s">
        <v>83</v>
      </c>
      <c r="AY321" s="262" t="s">
        <v>147</v>
      </c>
    </row>
    <row r="322" s="15" customFormat="1">
      <c r="A322" s="15"/>
      <c r="B322" s="263"/>
      <c r="C322" s="264"/>
      <c r="D322" s="243" t="s">
        <v>157</v>
      </c>
      <c r="E322" s="265" t="s">
        <v>1</v>
      </c>
      <c r="F322" s="266" t="s">
        <v>161</v>
      </c>
      <c r="G322" s="264"/>
      <c r="H322" s="267">
        <v>34.990000000000002</v>
      </c>
      <c r="I322" s="268"/>
      <c r="J322" s="264"/>
      <c r="K322" s="264"/>
      <c r="L322" s="269"/>
      <c r="M322" s="270"/>
      <c r="N322" s="271"/>
      <c r="O322" s="271"/>
      <c r="P322" s="271"/>
      <c r="Q322" s="271"/>
      <c r="R322" s="271"/>
      <c r="S322" s="271"/>
      <c r="T322" s="272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73" t="s">
        <v>157</v>
      </c>
      <c r="AU322" s="273" t="s">
        <v>92</v>
      </c>
      <c r="AV322" s="15" t="s">
        <v>155</v>
      </c>
      <c r="AW322" s="15" t="s">
        <v>36</v>
      </c>
      <c r="AX322" s="15" t="s">
        <v>90</v>
      </c>
      <c r="AY322" s="273" t="s">
        <v>147</v>
      </c>
    </row>
    <row r="323" s="2" customFormat="1" ht="24.15" customHeight="1">
      <c r="A323" s="39"/>
      <c r="B323" s="40"/>
      <c r="C323" s="228" t="s">
        <v>651</v>
      </c>
      <c r="D323" s="228" t="s">
        <v>150</v>
      </c>
      <c r="E323" s="229" t="s">
        <v>652</v>
      </c>
      <c r="F323" s="230" t="s">
        <v>653</v>
      </c>
      <c r="G323" s="231" t="s">
        <v>153</v>
      </c>
      <c r="H323" s="232">
        <v>34.990000000000002</v>
      </c>
      <c r="I323" s="233"/>
      <c r="J323" s="234">
        <f>ROUND(I323*H323,2)</f>
        <v>0</v>
      </c>
      <c r="K323" s="230" t="s">
        <v>154</v>
      </c>
      <c r="L323" s="45"/>
      <c r="M323" s="235" t="s">
        <v>1</v>
      </c>
      <c r="N323" s="236" t="s">
        <v>48</v>
      </c>
      <c r="O323" s="92"/>
      <c r="P323" s="237">
        <f>O323*H323</f>
        <v>0</v>
      </c>
      <c r="Q323" s="237">
        <v>0.014999999999999999</v>
      </c>
      <c r="R323" s="237">
        <f>Q323*H323</f>
        <v>0.52485000000000004</v>
      </c>
      <c r="S323" s="237">
        <v>0</v>
      </c>
      <c r="T323" s="238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9" t="s">
        <v>238</v>
      </c>
      <c r="AT323" s="239" t="s">
        <v>150</v>
      </c>
      <c r="AU323" s="239" t="s">
        <v>92</v>
      </c>
      <c r="AY323" s="18" t="s">
        <v>147</v>
      </c>
      <c r="BE323" s="240">
        <f>IF(N323="základní",J323,0)</f>
        <v>0</v>
      </c>
      <c r="BF323" s="240">
        <f>IF(N323="snížená",J323,0)</f>
        <v>0</v>
      </c>
      <c r="BG323" s="240">
        <f>IF(N323="zákl. přenesená",J323,0)</f>
        <v>0</v>
      </c>
      <c r="BH323" s="240">
        <f>IF(N323="sníž. přenesená",J323,0)</f>
        <v>0</v>
      </c>
      <c r="BI323" s="240">
        <f>IF(N323="nulová",J323,0)</f>
        <v>0</v>
      </c>
      <c r="BJ323" s="18" t="s">
        <v>90</v>
      </c>
      <c r="BK323" s="240">
        <f>ROUND(I323*H323,2)</f>
        <v>0</v>
      </c>
      <c r="BL323" s="18" t="s">
        <v>238</v>
      </c>
      <c r="BM323" s="239" t="s">
        <v>654</v>
      </c>
    </row>
    <row r="324" s="13" customFormat="1">
      <c r="A324" s="13"/>
      <c r="B324" s="241"/>
      <c r="C324" s="242"/>
      <c r="D324" s="243" t="s">
        <v>157</v>
      </c>
      <c r="E324" s="244" t="s">
        <v>1</v>
      </c>
      <c r="F324" s="245" t="s">
        <v>655</v>
      </c>
      <c r="G324" s="242"/>
      <c r="H324" s="244" t="s">
        <v>1</v>
      </c>
      <c r="I324" s="246"/>
      <c r="J324" s="242"/>
      <c r="K324" s="242"/>
      <c r="L324" s="247"/>
      <c r="M324" s="248"/>
      <c r="N324" s="249"/>
      <c r="O324" s="249"/>
      <c r="P324" s="249"/>
      <c r="Q324" s="249"/>
      <c r="R324" s="249"/>
      <c r="S324" s="249"/>
      <c r="T324" s="250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51" t="s">
        <v>157</v>
      </c>
      <c r="AU324" s="251" t="s">
        <v>92</v>
      </c>
      <c r="AV324" s="13" t="s">
        <v>90</v>
      </c>
      <c r="AW324" s="13" t="s">
        <v>36</v>
      </c>
      <c r="AX324" s="13" t="s">
        <v>83</v>
      </c>
      <c r="AY324" s="251" t="s">
        <v>147</v>
      </c>
    </row>
    <row r="325" s="13" customFormat="1">
      <c r="A325" s="13"/>
      <c r="B325" s="241"/>
      <c r="C325" s="242"/>
      <c r="D325" s="243" t="s">
        <v>157</v>
      </c>
      <c r="E325" s="244" t="s">
        <v>1</v>
      </c>
      <c r="F325" s="245" t="s">
        <v>460</v>
      </c>
      <c r="G325" s="242"/>
      <c r="H325" s="244" t="s">
        <v>1</v>
      </c>
      <c r="I325" s="246"/>
      <c r="J325" s="242"/>
      <c r="K325" s="242"/>
      <c r="L325" s="247"/>
      <c r="M325" s="248"/>
      <c r="N325" s="249"/>
      <c r="O325" s="249"/>
      <c r="P325" s="249"/>
      <c r="Q325" s="249"/>
      <c r="R325" s="249"/>
      <c r="S325" s="249"/>
      <c r="T325" s="250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51" t="s">
        <v>157</v>
      </c>
      <c r="AU325" s="251" t="s">
        <v>92</v>
      </c>
      <c r="AV325" s="13" t="s">
        <v>90</v>
      </c>
      <c r="AW325" s="13" t="s">
        <v>36</v>
      </c>
      <c r="AX325" s="13" t="s">
        <v>83</v>
      </c>
      <c r="AY325" s="251" t="s">
        <v>147</v>
      </c>
    </row>
    <row r="326" s="13" customFormat="1">
      <c r="A326" s="13"/>
      <c r="B326" s="241"/>
      <c r="C326" s="242"/>
      <c r="D326" s="243" t="s">
        <v>157</v>
      </c>
      <c r="E326" s="244" t="s">
        <v>1</v>
      </c>
      <c r="F326" s="245" t="s">
        <v>480</v>
      </c>
      <c r="G326" s="242"/>
      <c r="H326" s="244" t="s">
        <v>1</v>
      </c>
      <c r="I326" s="246"/>
      <c r="J326" s="242"/>
      <c r="K326" s="242"/>
      <c r="L326" s="247"/>
      <c r="M326" s="248"/>
      <c r="N326" s="249"/>
      <c r="O326" s="249"/>
      <c r="P326" s="249"/>
      <c r="Q326" s="249"/>
      <c r="R326" s="249"/>
      <c r="S326" s="249"/>
      <c r="T326" s="250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51" t="s">
        <v>157</v>
      </c>
      <c r="AU326" s="251" t="s">
        <v>92</v>
      </c>
      <c r="AV326" s="13" t="s">
        <v>90</v>
      </c>
      <c r="AW326" s="13" t="s">
        <v>36</v>
      </c>
      <c r="AX326" s="13" t="s">
        <v>83</v>
      </c>
      <c r="AY326" s="251" t="s">
        <v>147</v>
      </c>
    </row>
    <row r="327" s="14" customFormat="1">
      <c r="A327" s="14"/>
      <c r="B327" s="252"/>
      <c r="C327" s="253"/>
      <c r="D327" s="243" t="s">
        <v>157</v>
      </c>
      <c r="E327" s="254" t="s">
        <v>1</v>
      </c>
      <c r="F327" s="255" t="s">
        <v>462</v>
      </c>
      <c r="G327" s="253"/>
      <c r="H327" s="256">
        <v>29.359999999999999</v>
      </c>
      <c r="I327" s="257"/>
      <c r="J327" s="253"/>
      <c r="K327" s="253"/>
      <c r="L327" s="258"/>
      <c r="M327" s="259"/>
      <c r="N327" s="260"/>
      <c r="O327" s="260"/>
      <c r="P327" s="260"/>
      <c r="Q327" s="260"/>
      <c r="R327" s="260"/>
      <c r="S327" s="260"/>
      <c r="T327" s="261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62" t="s">
        <v>157</v>
      </c>
      <c r="AU327" s="262" t="s">
        <v>92</v>
      </c>
      <c r="AV327" s="14" t="s">
        <v>92</v>
      </c>
      <c r="AW327" s="14" t="s">
        <v>36</v>
      </c>
      <c r="AX327" s="14" t="s">
        <v>83</v>
      </c>
      <c r="AY327" s="262" t="s">
        <v>147</v>
      </c>
    </row>
    <row r="328" s="13" customFormat="1">
      <c r="A328" s="13"/>
      <c r="B328" s="241"/>
      <c r="C328" s="242"/>
      <c r="D328" s="243" t="s">
        <v>157</v>
      </c>
      <c r="E328" s="244" t="s">
        <v>1</v>
      </c>
      <c r="F328" s="245" t="s">
        <v>443</v>
      </c>
      <c r="G328" s="242"/>
      <c r="H328" s="244" t="s">
        <v>1</v>
      </c>
      <c r="I328" s="246"/>
      <c r="J328" s="242"/>
      <c r="K328" s="242"/>
      <c r="L328" s="247"/>
      <c r="M328" s="248"/>
      <c r="N328" s="249"/>
      <c r="O328" s="249"/>
      <c r="P328" s="249"/>
      <c r="Q328" s="249"/>
      <c r="R328" s="249"/>
      <c r="S328" s="249"/>
      <c r="T328" s="250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51" t="s">
        <v>157</v>
      </c>
      <c r="AU328" s="251" t="s">
        <v>92</v>
      </c>
      <c r="AV328" s="13" t="s">
        <v>90</v>
      </c>
      <c r="AW328" s="13" t="s">
        <v>36</v>
      </c>
      <c r="AX328" s="13" t="s">
        <v>83</v>
      </c>
      <c r="AY328" s="251" t="s">
        <v>147</v>
      </c>
    </row>
    <row r="329" s="13" customFormat="1">
      <c r="A329" s="13"/>
      <c r="B329" s="241"/>
      <c r="C329" s="242"/>
      <c r="D329" s="243" t="s">
        <v>157</v>
      </c>
      <c r="E329" s="244" t="s">
        <v>1</v>
      </c>
      <c r="F329" s="245" t="s">
        <v>444</v>
      </c>
      <c r="G329" s="242"/>
      <c r="H329" s="244" t="s">
        <v>1</v>
      </c>
      <c r="I329" s="246"/>
      <c r="J329" s="242"/>
      <c r="K329" s="242"/>
      <c r="L329" s="247"/>
      <c r="M329" s="248"/>
      <c r="N329" s="249"/>
      <c r="O329" s="249"/>
      <c r="P329" s="249"/>
      <c r="Q329" s="249"/>
      <c r="R329" s="249"/>
      <c r="S329" s="249"/>
      <c r="T329" s="250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51" t="s">
        <v>157</v>
      </c>
      <c r="AU329" s="251" t="s">
        <v>92</v>
      </c>
      <c r="AV329" s="13" t="s">
        <v>90</v>
      </c>
      <c r="AW329" s="13" t="s">
        <v>36</v>
      </c>
      <c r="AX329" s="13" t="s">
        <v>83</v>
      </c>
      <c r="AY329" s="251" t="s">
        <v>147</v>
      </c>
    </row>
    <row r="330" s="14" customFormat="1">
      <c r="A330" s="14"/>
      <c r="B330" s="252"/>
      <c r="C330" s="253"/>
      <c r="D330" s="243" t="s">
        <v>157</v>
      </c>
      <c r="E330" s="254" t="s">
        <v>1</v>
      </c>
      <c r="F330" s="255" t="s">
        <v>445</v>
      </c>
      <c r="G330" s="253"/>
      <c r="H330" s="256">
        <v>5.6299999999999999</v>
      </c>
      <c r="I330" s="257"/>
      <c r="J330" s="253"/>
      <c r="K330" s="253"/>
      <c r="L330" s="258"/>
      <c r="M330" s="259"/>
      <c r="N330" s="260"/>
      <c r="O330" s="260"/>
      <c r="P330" s="260"/>
      <c r="Q330" s="260"/>
      <c r="R330" s="260"/>
      <c r="S330" s="260"/>
      <c r="T330" s="261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62" t="s">
        <v>157</v>
      </c>
      <c r="AU330" s="262" t="s">
        <v>92</v>
      </c>
      <c r="AV330" s="14" t="s">
        <v>92</v>
      </c>
      <c r="AW330" s="14" t="s">
        <v>36</v>
      </c>
      <c r="AX330" s="14" t="s">
        <v>83</v>
      </c>
      <c r="AY330" s="262" t="s">
        <v>147</v>
      </c>
    </row>
    <row r="331" s="15" customFormat="1">
      <c r="A331" s="15"/>
      <c r="B331" s="263"/>
      <c r="C331" s="264"/>
      <c r="D331" s="243" t="s">
        <v>157</v>
      </c>
      <c r="E331" s="265" t="s">
        <v>1</v>
      </c>
      <c r="F331" s="266" t="s">
        <v>161</v>
      </c>
      <c r="G331" s="264"/>
      <c r="H331" s="267">
        <v>34.990000000000002</v>
      </c>
      <c r="I331" s="268"/>
      <c r="J331" s="264"/>
      <c r="K331" s="264"/>
      <c r="L331" s="269"/>
      <c r="M331" s="270"/>
      <c r="N331" s="271"/>
      <c r="O331" s="271"/>
      <c r="P331" s="271"/>
      <c r="Q331" s="271"/>
      <c r="R331" s="271"/>
      <c r="S331" s="271"/>
      <c r="T331" s="272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73" t="s">
        <v>157</v>
      </c>
      <c r="AU331" s="273" t="s">
        <v>92</v>
      </c>
      <c r="AV331" s="15" t="s">
        <v>155</v>
      </c>
      <c r="AW331" s="15" t="s">
        <v>36</v>
      </c>
      <c r="AX331" s="15" t="s">
        <v>90</v>
      </c>
      <c r="AY331" s="273" t="s">
        <v>147</v>
      </c>
    </row>
    <row r="332" s="2" customFormat="1" ht="16.5" customHeight="1">
      <c r="A332" s="39"/>
      <c r="B332" s="40"/>
      <c r="C332" s="228" t="s">
        <v>656</v>
      </c>
      <c r="D332" s="228" t="s">
        <v>150</v>
      </c>
      <c r="E332" s="229" t="s">
        <v>657</v>
      </c>
      <c r="F332" s="230" t="s">
        <v>658</v>
      </c>
      <c r="G332" s="231" t="s">
        <v>153</v>
      </c>
      <c r="H332" s="232">
        <v>69.980000000000004</v>
      </c>
      <c r="I332" s="233"/>
      <c r="J332" s="234">
        <f>ROUND(I332*H332,2)</f>
        <v>0</v>
      </c>
      <c r="K332" s="230" t="s">
        <v>154</v>
      </c>
      <c r="L332" s="45"/>
      <c r="M332" s="235" t="s">
        <v>1</v>
      </c>
      <c r="N332" s="236" t="s">
        <v>48</v>
      </c>
      <c r="O332" s="92"/>
      <c r="P332" s="237">
        <f>O332*H332</f>
        <v>0</v>
      </c>
      <c r="Q332" s="237">
        <v>0.00029999999999999997</v>
      </c>
      <c r="R332" s="237">
        <f>Q332*H332</f>
        <v>0.020993999999999999</v>
      </c>
      <c r="S332" s="237">
        <v>0</v>
      </c>
      <c r="T332" s="238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9" t="s">
        <v>238</v>
      </c>
      <c r="AT332" s="239" t="s">
        <v>150</v>
      </c>
      <c r="AU332" s="239" t="s">
        <v>92</v>
      </c>
      <c r="AY332" s="18" t="s">
        <v>147</v>
      </c>
      <c r="BE332" s="240">
        <f>IF(N332="základní",J332,0)</f>
        <v>0</v>
      </c>
      <c r="BF332" s="240">
        <f>IF(N332="snížená",J332,0)</f>
        <v>0</v>
      </c>
      <c r="BG332" s="240">
        <f>IF(N332="zákl. přenesená",J332,0)</f>
        <v>0</v>
      </c>
      <c r="BH332" s="240">
        <f>IF(N332="sníž. přenesená",J332,0)</f>
        <v>0</v>
      </c>
      <c r="BI332" s="240">
        <f>IF(N332="nulová",J332,0)</f>
        <v>0</v>
      </c>
      <c r="BJ332" s="18" t="s">
        <v>90</v>
      </c>
      <c r="BK332" s="240">
        <f>ROUND(I332*H332,2)</f>
        <v>0</v>
      </c>
      <c r="BL332" s="18" t="s">
        <v>238</v>
      </c>
      <c r="BM332" s="239" t="s">
        <v>659</v>
      </c>
    </row>
    <row r="333" s="13" customFormat="1">
      <c r="A333" s="13"/>
      <c r="B333" s="241"/>
      <c r="C333" s="242"/>
      <c r="D333" s="243" t="s">
        <v>157</v>
      </c>
      <c r="E333" s="244" t="s">
        <v>1</v>
      </c>
      <c r="F333" s="245" t="s">
        <v>660</v>
      </c>
      <c r="G333" s="242"/>
      <c r="H333" s="244" t="s">
        <v>1</v>
      </c>
      <c r="I333" s="246"/>
      <c r="J333" s="242"/>
      <c r="K333" s="242"/>
      <c r="L333" s="247"/>
      <c r="M333" s="248"/>
      <c r="N333" s="249"/>
      <c r="O333" s="249"/>
      <c r="P333" s="249"/>
      <c r="Q333" s="249"/>
      <c r="R333" s="249"/>
      <c r="S333" s="249"/>
      <c r="T333" s="250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51" t="s">
        <v>157</v>
      </c>
      <c r="AU333" s="251" t="s">
        <v>92</v>
      </c>
      <c r="AV333" s="13" t="s">
        <v>90</v>
      </c>
      <c r="AW333" s="13" t="s">
        <v>36</v>
      </c>
      <c r="AX333" s="13" t="s">
        <v>83</v>
      </c>
      <c r="AY333" s="251" t="s">
        <v>147</v>
      </c>
    </row>
    <row r="334" s="13" customFormat="1">
      <c r="A334" s="13"/>
      <c r="B334" s="241"/>
      <c r="C334" s="242"/>
      <c r="D334" s="243" t="s">
        <v>157</v>
      </c>
      <c r="E334" s="244" t="s">
        <v>1</v>
      </c>
      <c r="F334" s="245" t="s">
        <v>460</v>
      </c>
      <c r="G334" s="242"/>
      <c r="H334" s="244" t="s">
        <v>1</v>
      </c>
      <c r="I334" s="246"/>
      <c r="J334" s="242"/>
      <c r="K334" s="242"/>
      <c r="L334" s="247"/>
      <c r="M334" s="248"/>
      <c r="N334" s="249"/>
      <c r="O334" s="249"/>
      <c r="P334" s="249"/>
      <c r="Q334" s="249"/>
      <c r="R334" s="249"/>
      <c r="S334" s="249"/>
      <c r="T334" s="250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51" t="s">
        <v>157</v>
      </c>
      <c r="AU334" s="251" t="s">
        <v>92</v>
      </c>
      <c r="AV334" s="13" t="s">
        <v>90</v>
      </c>
      <c r="AW334" s="13" t="s">
        <v>36</v>
      </c>
      <c r="AX334" s="13" t="s">
        <v>83</v>
      </c>
      <c r="AY334" s="251" t="s">
        <v>147</v>
      </c>
    </row>
    <row r="335" s="13" customFormat="1">
      <c r="A335" s="13"/>
      <c r="B335" s="241"/>
      <c r="C335" s="242"/>
      <c r="D335" s="243" t="s">
        <v>157</v>
      </c>
      <c r="E335" s="244" t="s">
        <v>1</v>
      </c>
      <c r="F335" s="245" t="s">
        <v>480</v>
      </c>
      <c r="G335" s="242"/>
      <c r="H335" s="244" t="s">
        <v>1</v>
      </c>
      <c r="I335" s="246"/>
      <c r="J335" s="242"/>
      <c r="K335" s="242"/>
      <c r="L335" s="247"/>
      <c r="M335" s="248"/>
      <c r="N335" s="249"/>
      <c r="O335" s="249"/>
      <c r="P335" s="249"/>
      <c r="Q335" s="249"/>
      <c r="R335" s="249"/>
      <c r="S335" s="249"/>
      <c r="T335" s="250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51" t="s">
        <v>157</v>
      </c>
      <c r="AU335" s="251" t="s">
        <v>92</v>
      </c>
      <c r="AV335" s="13" t="s">
        <v>90</v>
      </c>
      <c r="AW335" s="13" t="s">
        <v>36</v>
      </c>
      <c r="AX335" s="13" t="s">
        <v>83</v>
      </c>
      <c r="AY335" s="251" t="s">
        <v>147</v>
      </c>
    </row>
    <row r="336" s="14" customFormat="1">
      <c r="A336" s="14"/>
      <c r="B336" s="252"/>
      <c r="C336" s="253"/>
      <c r="D336" s="243" t="s">
        <v>157</v>
      </c>
      <c r="E336" s="254" t="s">
        <v>1</v>
      </c>
      <c r="F336" s="255" t="s">
        <v>661</v>
      </c>
      <c r="G336" s="253"/>
      <c r="H336" s="256">
        <v>58.719999999999999</v>
      </c>
      <c r="I336" s="257"/>
      <c r="J336" s="253"/>
      <c r="K336" s="253"/>
      <c r="L336" s="258"/>
      <c r="M336" s="259"/>
      <c r="N336" s="260"/>
      <c r="O336" s="260"/>
      <c r="P336" s="260"/>
      <c r="Q336" s="260"/>
      <c r="R336" s="260"/>
      <c r="S336" s="260"/>
      <c r="T336" s="261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2" t="s">
        <v>157</v>
      </c>
      <c r="AU336" s="262" t="s">
        <v>92</v>
      </c>
      <c r="AV336" s="14" t="s">
        <v>92</v>
      </c>
      <c r="AW336" s="14" t="s">
        <v>36</v>
      </c>
      <c r="AX336" s="14" t="s">
        <v>83</v>
      </c>
      <c r="AY336" s="262" t="s">
        <v>147</v>
      </c>
    </row>
    <row r="337" s="13" customFormat="1">
      <c r="A337" s="13"/>
      <c r="B337" s="241"/>
      <c r="C337" s="242"/>
      <c r="D337" s="243" t="s">
        <v>157</v>
      </c>
      <c r="E337" s="244" t="s">
        <v>1</v>
      </c>
      <c r="F337" s="245" t="s">
        <v>443</v>
      </c>
      <c r="G337" s="242"/>
      <c r="H337" s="244" t="s">
        <v>1</v>
      </c>
      <c r="I337" s="246"/>
      <c r="J337" s="242"/>
      <c r="K337" s="242"/>
      <c r="L337" s="247"/>
      <c r="M337" s="248"/>
      <c r="N337" s="249"/>
      <c r="O337" s="249"/>
      <c r="P337" s="249"/>
      <c r="Q337" s="249"/>
      <c r="R337" s="249"/>
      <c r="S337" s="249"/>
      <c r="T337" s="250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51" t="s">
        <v>157</v>
      </c>
      <c r="AU337" s="251" t="s">
        <v>92</v>
      </c>
      <c r="AV337" s="13" t="s">
        <v>90</v>
      </c>
      <c r="AW337" s="13" t="s">
        <v>36</v>
      </c>
      <c r="AX337" s="13" t="s">
        <v>83</v>
      </c>
      <c r="AY337" s="251" t="s">
        <v>147</v>
      </c>
    </row>
    <row r="338" s="13" customFormat="1">
      <c r="A338" s="13"/>
      <c r="B338" s="241"/>
      <c r="C338" s="242"/>
      <c r="D338" s="243" t="s">
        <v>157</v>
      </c>
      <c r="E338" s="244" t="s">
        <v>1</v>
      </c>
      <c r="F338" s="245" t="s">
        <v>444</v>
      </c>
      <c r="G338" s="242"/>
      <c r="H338" s="244" t="s">
        <v>1</v>
      </c>
      <c r="I338" s="246"/>
      <c r="J338" s="242"/>
      <c r="K338" s="242"/>
      <c r="L338" s="247"/>
      <c r="M338" s="248"/>
      <c r="N338" s="249"/>
      <c r="O338" s="249"/>
      <c r="P338" s="249"/>
      <c r="Q338" s="249"/>
      <c r="R338" s="249"/>
      <c r="S338" s="249"/>
      <c r="T338" s="250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51" t="s">
        <v>157</v>
      </c>
      <c r="AU338" s="251" t="s">
        <v>92</v>
      </c>
      <c r="AV338" s="13" t="s">
        <v>90</v>
      </c>
      <c r="AW338" s="13" t="s">
        <v>36</v>
      </c>
      <c r="AX338" s="13" t="s">
        <v>83</v>
      </c>
      <c r="AY338" s="251" t="s">
        <v>147</v>
      </c>
    </row>
    <row r="339" s="14" customFormat="1">
      <c r="A339" s="14"/>
      <c r="B339" s="252"/>
      <c r="C339" s="253"/>
      <c r="D339" s="243" t="s">
        <v>157</v>
      </c>
      <c r="E339" s="254" t="s">
        <v>1</v>
      </c>
      <c r="F339" s="255" t="s">
        <v>662</v>
      </c>
      <c r="G339" s="253"/>
      <c r="H339" s="256">
        <v>11.26</v>
      </c>
      <c r="I339" s="257"/>
      <c r="J339" s="253"/>
      <c r="K339" s="253"/>
      <c r="L339" s="258"/>
      <c r="M339" s="259"/>
      <c r="N339" s="260"/>
      <c r="O339" s="260"/>
      <c r="P339" s="260"/>
      <c r="Q339" s="260"/>
      <c r="R339" s="260"/>
      <c r="S339" s="260"/>
      <c r="T339" s="261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62" t="s">
        <v>157</v>
      </c>
      <c r="AU339" s="262" t="s">
        <v>92</v>
      </c>
      <c r="AV339" s="14" t="s">
        <v>92</v>
      </c>
      <c r="AW339" s="14" t="s">
        <v>36</v>
      </c>
      <c r="AX339" s="14" t="s">
        <v>83</v>
      </c>
      <c r="AY339" s="262" t="s">
        <v>147</v>
      </c>
    </row>
    <row r="340" s="15" customFormat="1">
      <c r="A340" s="15"/>
      <c r="B340" s="263"/>
      <c r="C340" s="264"/>
      <c r="D340" s="243" t="s">
        <v>157</v>
      </c>
      <c r="E340" s="265" t="s">
        <v>1</v>
      </c>
      <c r="F340" s="266" t="s">
        <v>161</v>
      </c>
      <c r="G340" s="264"/>
      <c r="H340" s="267">
        <v>69.980000000000004</v>
      </c>
      <c r="I340" s="268"/>
      <c r="J340" s="264"/>
      <c r="K340" s="264"/>
      <c r="L340" s="269"/>
      <c r="M340" s="270"/>
      <c r="N340" s="271"/>
      <c r="O340" s="271"/>
      <c r="P340" s="271"/>
      <c r="Q340" s="271"/>
      <c r="R340" s="271"/>
      <c r="S340" s="271"/>
      <c r="T340" s="272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73" t="s">
        <v>157</v>
      </c>
      <c r="AU340" s="273" t="s">
        <v>92</v>
      </c>
      <c r="AV340" s="15" t="s">
        <v>155</v>
      </c>
      <c r="AW340" s="15" t="s">
        <v>36</v>
      </c>
      <c r="AX340" s="15" t="s">
        <v>90</v>
      </c>
      <c r="AY340" s="273" t="s">
        <v>147</v>
      </c>
    </row>
    <row r="341" s="2" customFormat="1" ht="24.15" customHeight="1">
      <c r="A341" s="39"/>
      <c r="B341" s="40"/>
      <c r="C341" s="228" t="s">
        <v>663</v>
      </c>
      <c r="D341" s="228" t="s">
        <v>150</v>
      </c>
      <c r="E341" s="229" t="s">
        <v>664</v>
      </c>
      <c r="F341" s="230" t="s">
        <v>665</v>
      </c>
      <c r="G341" s="231" t="s">
        <v>153</v>
      </c>
      <c r="H341" s="232">
        <v>5.6299999999999999</v>
      </c>
      <c r="I341" s="233"/>
      <c r="J341" s="234">
        <f>ROUND(I341*H341,2)</f>
        <v>0</v>
      </c>
      <c r="K341" s="230" t="s">
        <v>154</v>
      </c>
      <c r="L341" s="45"/>
      <c r="M341" s="235" t="s">
        <v>1</v>
      </c>
      <c r="N341" s="236" t="s">
        <v>48</v>
      </c>
      <c r="O341" s="92"/>
      <c r="P341" s="237">
        <f>O341*H341</f>
        <v>0</v>
      </c>
      <c r="Q341" s="237">
        <v>0.0015</v>
      </c>
      <c r="R341" s="237">
        <f>Q341*H341</f>
        <v>0.0084449999999999994</v>
      </c>
      <c r="S341" s="237">
        <v>0</v>
      </c>
      <c r="T341" s="238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39" t="s">
        <v>238</v>
      </c>
      <c r="AT341" s="239" t="s">
        <v>150</v>
      </c>
      <c r="AU341" s="239" t="s">
        <v>92</v>
      </c>
      <c r="AY341" s="18" t="s">
        <v>147</v>
      </c>
      <c r="BE341" s="240">
        <f>IF(N341="základní",J341,0)</f>
        <v>0</v>
      </c>
      <c r="BF341" s="240">
        <f>IF(N341="snížená",J341,0)</f>
        <v>0</v>
      </c>
      <c r="BG341" s="240">
        <f>IF(N341="zákl. přenesená",J341,0)</f>
        <v>0</v>
      </c>
      <c r="BH341" s="240">
        <f>IF(N341="sníž. přenesená",J341,0)</f>
        <v>0</v>
      </c>
      <c r="BI341" s="240">
        <f>IF(N341="nulová",J341,0)</f>
        <v>0</v>
      </c>
      <c r="BJ341" s="18" t="s">
        <v>90</v>
      </c>
      <c r="BK341" s="240">
        <f>ROUND(I341*H341,2)</f>
        <v>0</v>
      </c>
      <c r="BL341" s="18" t="s">
        <v>238</v>
      </c>
      <c r="BM341" s="239" t="s">
        <v>666</v>
      </c>
    </row>
    <row r="342" s="13" customFormat="1">
      <c r="A342" s="13"/>
      <c r="B342" s="241"/>
      <c r="C342" s="242"/>
      <c r="D342" s="243" t="s">
        <v>157</v>
      </c>
      <c r="E342" s="244" t="s">
        <v>1</v>
      </c>
      <c r="F342" s="245" t="s">
        <v>667</v>
      </c>
      <c r="G342" s="242"/>
      <c r="H342" s="244" t="s">
        <v>1</v>
      </c>
      <c r="I342" s="246"/>
      <c r="J342" s="242"/>
      <c r="K342" s="242"/>
      <c r="L342" s="247"/>
      <c r="M342" s="248"/>
      <c r="N342" s="249"/>
      <c r="O342" s="249"/>
      <c r="P342" s="249"/>
      <c r="Q342" s="249"/>
      <c r="R342" s="249"/>
      <c r="S342" s="249"/>
      <c r="T342" s="250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51" t="s">
        <v>157</v>
      </c>
      <c r="AU342" s="251" t="s">
        <v>92</v>
      </c>
      <c r="AV342" s="13" t="s">
        <v>90</v>
      </c>
      <c r="AW342" s="13" t="s">
        <v>36</v>
      </c>
      <c r="AX342" s="13" t="s">
        <v>83</v>
      </c>
      <c r="AY342" s="251" t="s">
        <v>147</v>
      </c>
    </row>
    <row r="343" s="13" customFormat="1">
      <c r="A343" s="13"/>
      <c r="B343" s="241"/>
      <c r="C343" s="242"/>
      <c r="D343" s="243" t="s">
        <v>157</v>
      </c>
      <c r="E343" s="244" t="s">
        <v>1</v>
      </c>
      <c r="F343" s="245" t="s">
        <v>443</v>
      </c>
      <c r="G343" s="242"/>
      <c r="H343" s="244" t="s">
        <v>1</v>
      </c>
      <c r="I343" s="246"/>
      <c r="J343" s="242"/>
      <c r="K343" s="242"/>
      <c r="L343" s="247"/>
      <c r="M343" s="248"/>
      <c r="N343" s="249"/>
      <c r="O343" s="249"/>
      <c r="P343" s="249"/>
      <c r="Q343" s="249"/>
      <c r="R343" s="249"/>
      <c r="S343" s="249"/>
      <c r="T343" s="250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51" t="s">
        <v>157</v>
      </c>
      <c r="AU343" s="251" t="s">
        <v>92</v>
      </c>
      <c r="AV343" s="13" t="s">
        <v>90</v>
      </c>
      <c r="AW343" s="13" t="s">
        <v>36</v>
      </c>
      <c r="AX343" s="13" t="s">
        <v>83</v>
      </c>
      <c r="AY343" s="251" t="s">
        <v>147</v>
      </c>
    </row>
    <row r="344" s="13" customFormat="1">
      <c r="A344" s="13"/>
      <c r="B344" s="241"/>
      <c r="C344" s="242"/>
      <c r="D344" s="243" t="s">
        <v>157</v>
      </c>
      <c r="E344" s="244" t="s">
        <v>1</v>
      </c>
      <c r="F344" s="245" t="s">
        <v>444</v>
      </c>
      <c r="G344" s="242"/>
      <c r="H344" s="244" t="s">
        <v>1</v>
      </c>
      <c r="I344" s="246"/>
      <c r="J344" s="242"/>
      <c r="K344" s="242"/>
      <c r="L344" s="247"/>
      <c r="M344" s="248"/>
      <c r="N344" s="249"/>
      <c r="O344" s="249"/>
      <c r="P344" s="249"/>
      <c r="Q344" s="249"/>
      <c r="R344" s="249"/>
      <c r="S344" s="249"/>
      <c r="T344" s="250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51" t="s">
        <v>157</v>
      </c>
      <c r="AU344" s="251" t="s">
        <v>92</v>
      </c>
      <c r="AV344" s="13" t="s">
        <v>90</v>
      </c>
      <c r="AW344" s="13" t="s">
        <v>36</v>
      </c>
      <c r="AX344" s="13" t="s">
        <v>83</v>
      </c>
      <c r="AY344" s="251" t="s">
        <v>147</v>
      </c>
    </row>
    <row r="345" s="14" customFormat="1">
      <c r="A345" s="14"/>
      <c r="B345" s="252"/>
      <c r="C345" s="253"/>
      <c r="D345" s="243" t="s">
        <v>157</v>
      </c>
      <c r="E345" s="254" t="s">
        <v>1</v>
      </c>
      <c r="F345" s="255" t="s">
        <v>445</v>
      </c>
      <c r="G345" s="253"/>
      <c r="H345" s="256">
        <v>5.6299999999999999</v>
      </c>
      <c r="I345" s="257"/>
      <c r="J345" s="253"/>
      <c r="K345" s="253"/>
      <c r="L345" s="258"/>
      <c r="M345" s="259"/>
      <c r="N345" s="260"/>
      <c r="O345" s="260"/>
      <c r="P345" s="260"/>
      <c r="Q345" s="260"/>
      <c r="R345" s="260"/>
      <c r="S345" s="260"/>
      <c r="T345" s="261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62" t="s">
        <v>157</v>
      </c>
      <c r="AU345" s="262" t="s">
        <v>92</v>
      </c>
      <c r="AV345" s="14" t="s">
        <v>92</v>
      </c>
      <c r="AW345" s="14" t="s">
        <v>36</v>
      </c>
      <c r="AX345" s="14" t="s">
        <v>83</v>
      </c>
      <c r="AY345" s="262" t="s">
        <v>147</v>
      </c>
    </row>
    <row r="346" s="15" customFormat="1">
      <c r="A346" s="15"/>
      <c r="B346" s="263"/>
      <c r="C346" s="264"/>
      <c r="D346" s="243" t="s">
        <v>157</v>
      </c>
      <c r="E346" s="265" t="s">
        <v>1</v>
      </c>
      <c r="F346" s="266" t="s">
        <v>161</v>
      </c>
      <c r="G346" s="264"/>
      <c r="H346" s="267">
        <v>5.6299999999999999</v>
      </c>
      <c r="I346" s="268"/>
      <c r="J346" s="264"/>
      <c r="K346" s="264"/>
      <c r="L346" s="269"/>
      <c r="M346" s="270"/>
      <c r="N346" s="271"/>
      <c r="O346" s="271"/>
      <c r="P346" s="271"/>
      <c r="Q346" s="271"/>
      <c r="R346" s="271"/>
      <c r="S346" s="271"/>
      <c r="T346" s="272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73" t="s">
        <v>157</v>
      </c>
      <c r="AU346" s="273" t="s">
        <v>92</v>
      </c>
      <c r="AV346" s="15" t="s">
        <v>155</v>
      </c>
      <c r="AW346" s="15" t="s">
        <v>36</v>
      </c>
      <c r="AX346" s="15" t="s">
        <v>90</v>
      </c>
      <c r="AY346" s="273" t="s">
        <v>147</v>
      </c>
    </row>
    <row r="347" s="2" customFormat="1" ht="16.5" customHeight="1">
      <c r="A347" s="39"/>
      <c r="B347" s="40"/>
      <c r="C347" s="228" t="s">
        <v>668</v>
      </c>
      <c r="D347" s="228" t="s">
        <v>150</v>
      </c>
      <c r="E347" s="229" t="s">
        <v>669</v>
      </c>
      <c r="F347" s="230" t="s">
        <v>670</v>
      </c>
      <c r="G347" s="231" t="s">
        <v>293</v>
      </c>
      <c r="H347" s="232">
        <v>10.300000000000001</v>
      </c>
      <c r="I347" s="233"/>
      <c r="J347" s="234">
        <f>ROUND(I347*H347,2)</f>
        <v>0</v>
      </c>
      <c r="K347" s="230" t="s">
        <v>154</v>
      </c>
      <c r="L347" s="45"/>
      <c r="M347" s="235" t="s">
        <v>1</v>
      </c>
      <c r="N347" s="236" t="s">
        <v>48</v>
      </c>
      <c r="O347" s="92"/>
      <c r="P347" s="237">
        <f>O347*H347</f>
        <v>0</v>
      </c>
      <c r="Q347" s="237">
        <v>0.00142</v>
      </c>
      <c r="R347" s="237">
        <f>Q347*H347</f>
        <v>0.014626000000000002</v>
      </c>
      <c r="S347" s="237">
        <v>0</v>
      </c>
      <c r="T347" s="238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9" t="s">
        <v>238</v>
      </c>
      <c r="AT347" s="239" t="s">
        <v>150</v>
      </c>
      <c r="AU347" s="239" t="s">
        <v>92</v>
      </c>
      <c r="AY347" s="18" t="s">
        <v>147</v>
      </c>
      <c r="BE347" s="240">
        <f>IF(N347="základní",J347,0)</f>
        <v>0</v>
      </c>
      <c r="BF347" s="240">
        <f>IF(N347="snížená",J347,0)</f>
        <v>0</v>
      </c>
      <c r="BG347" s="240">
        <f>IF(N347="zákl. přenesená",J347,0)</f>
        <v>0</v>
      </c>
      <c r="BH347" s="240">
        <f>IF(N347="sníž. přenesená",J347,0)</f>
        <v>0</v>
      </c>
      <c r="BI347" s="240">
        <f>IF(N347="nulová",J347,0)</f>
        <v>0</v>
      </c>
      <c r="BJ347" s="18" t="s">
        <v>90</v>
      </c>
      <c r="BK347" s="240">
        <f>ROUND(I347*H347,2)</f>
        <v>0</v>
      </c>
      <c r="BL347" s="18" t="s">
        <v>238</v>
      </c>
      <c r="BM347" s="239" t="s">
        <v>671</v>
      </c>
    </row>
    <row r="348" s="13" customFormat="1">
      <c r="A348" s="13"/>
      <c r="B348" s="241"/>
      <c r="C348" s="242"/>
      <c r="D348" s="243" t="s">
        <v>157</v>
      </c>
      <c r="E348" s="244" t="s">
        <v>1</v>
      </c>
      <c r="F348" s="245" t="s">
        <v>672</v>
      </c>
      <c r="G348" s="242"/>
      <c r="H348" s="244" t="s">
        <v>1</v>
      </c>
      <c r="I348" s="246"/>
      <c r="J348" s="242"/>
      <c r="K348" s="242"/>
      <c r="L348" s="247"/>
      <c r="M348" s="248"/>
      <c r="N348" s="249"/>
      <c r="O348" s="249"/>
      <c r="P348" s="249"/>
      <c r="Q348" s="249"/>
      <c r="R348" s="249"/>
      <c r="S348" s="249"/>
      <c r="T348" s="250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51" t="s">
        <v>157</v>
      </c>
      <c r="AU348" s="251" t="s">
        <v>92</v>
      </c>
      <c r="AV348" s="13" t="s">
        <v>90</v>
      </c>
      <c r="AW348" s="13" t="s">
        <v>36</v>
      </c>
      <c r="AX348" s="13" t="s">
        <v>83</v>
      </c>
      <c r="AY348" s="251" t="s">
        <v>147</v>
      </c>
    </row>
    <row r="349" s="13" customFormat="1">
      <c r="A349" s="13"/>
      <c r="B349" s="241"/>
      <c r="C349" s="242"/>
      <c r="D349" s="243" t="s">
        <v>157</v>
      </c>
      <c r="E349" s="244" t="s">
        <v>1</v>
      </c>
      <c r="F349" s="245" t="s">
        <v>443</v>
      </c>
      <c r="G349" s="242"/>
      <c r="H349" s="244" t="s">
        <v>1</v>
      </c>
      <c r="I349" s="246"/>
      <c r="J349" s="242"/>
      <c r="K349" s="242"/>
      <c r="L349" s="247"/>
      <c r="M349" s="248"/>
      <c r="N349" s="249"/>
      <c r="O349" s="249"/>
      <c r="P349" s="249"/>
      <c r="Q349" s="249"/>
      <c r="R349" s="249"/>
      <c r="S349" s="249"/>
      <c r="T349" s="250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51" t="s">
        <v>157</v>
      </c>
      <c r="AU349" s="251" t="s">
        <v>92</v>
      </c>
      <c r="AV349" s="13" t="s">
        <v>90</v>
      </c>
      <c r="AW349" s="13" t="s">
        <v>36</v>
      </c>
      <c r="AX349" s="13" t="s">
        <v>83</v>
      </c>
      <c r="AY349" s="251" t="s">
        <v>147</v>
      </c>
    </row>
    <row r="350" s="13" customFormat="1">
      <c r="A350" s="13"/>
      <c r="B350" s="241"/>
      <c r="C350" s="242"/>
      <c r="D350" s="243" t="s">
        <v>157</v>
      </c>
      <c r="E350" s="244" t="s">
        <v>1</v>
      </c>
      <c r="F350" s="245" t="s">
        <v>444</v>
      </c>
      <c r="G350" s="242"/>
      <c r="H350" s="244" t="s">
        <v>1</v>
      </c>
      <c r="I350" s="246"/>
      <c r="J350" s="242"/>
      <c r="K350" s="242"/>
      <c r="L350" s="247"/>
      <c r="M350" s="248"/>
      <c r="N350" s="249"/>
      <c r="O350" s="249"/>
      <c r="P350" s="249"/>
      <c r="Q350" s="249"/>
      <c r="R350" s="249"/>
      <c r="S350" s="249"/>
      <c r="T350" s="250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1" t="s">
        <v>157</v>
      </c>
      <c r="AU350" s="251" t="s">
        <v>92</v>
      </c>
      <c r="AV350" s="13" t="s">
        <v>90</v>
      </c>
      <c r="AW350" s="13" t="s">
        <v>36</v>
      </c>
      <c r="AX350" s="13" t="s">
        <v>83</v>
      </c>
      <c r="AY350" s="251" t="s">
        <v>147</v>
      </c>
    </row>
    <row r="351" s="14" customFormat="1">
      <c r="A351" s="14"/>
      <c r="B351" s="252"/>
      <c r="C351" s="253"/>
      <c r="D351" s="243" t="s">
        <v>157</v>
      </c>
      <c r="E351" s="254" t="s">
        <v>1</v>
      </c>
      <c r="F351" s="255" t="s">
        <v>482</v>
      </c>
      <c r="G351" s="253"/>
      <c r="H351" s="256">
        <v>10.300000000000001</v>
      </c>
      <c r="I351" s="257"/>
      <c r="J351" s="253"/>
      <c r="K351" s="253"/>
      <c r="L351" s="258"/>
      <c r="M351" s="259"/>
      <c r="N351" s="260"/>
      <c r="O351" s="260"/>
      <c r="P351" s="260"/>
      <c r="Q351" s="260"/>
      <c r="R351" s="260"/>
      <c r="S351" s="260"/>
      <c r="T351" s="261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62" t="s">
        <v>157</v>
      </c>
      <c r="AU351" s="262" t="s">
        <v>92</v>
      </c>
      <c r="AV351" s="14" t="s">
        <v>92</v>
      </c>
      <c r="AW351" s="14" t="s">
        <v>36</v>
      </c>
      <c r="AX351" s="14" t="s">
        <v>83</v>
      </c>
      <c r="AY351" s="262" t="s">
        <v>147</v>
      </c>
    </row>
    <row r="352" s="15" customFormat="1">
      <c r="A352" s="15"/>
      <c r="B352" s="263"/>
      <c r="C352" s="264"/>
      <c r="D352" s="243" t="s">
        <v>157</v>
      </c>
      <c r="E352" s="265" t="s">
        <v>1</v>
      </c>
      <c r="F352" s="266" t="s">
        <v>161</v>
      </c>
      <c r="G352" s="264"/>
      <c r="H352" s="267">
        <v>10.300000000000001</v>
      </c>
      <c r="I352" s="268"/>
      <c r="J352" s="264"/>
      <c r="K352" s="264"/>
      <c r="L352" s="269"/>
      <c r="M352" s="270"/>
      <c r="N352" s="271"/>
      <c r="O352" s="271"/>
      <c r="P352" s="271"/>
      <c r="Q352" s="271"/>
      <c r="R352" s="271"/>
      <c r="S352" s="271"/>
      <c r="T352" s="272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73" t="s">
        <v>157</v>
      </c>
      <c r="AU352" s="273" t="s">
        <v>92</v>
      </c>
      <c r="AV352" s="15" t="s">
        <v>155</v>
      </c>
      <c r="AW352" s="15" t="s">
        <v>36</v>
      </c>
      <c r="AX352" s="15" t="s">
        <v>90</v>
      </c>
      <c r="AY352" s="273" t="s">
        <v>147</v>
      </c>
    </row>
    <row r="353" s="2" customFormat="1" ht="33" customHeight="1">
      <c r="A353" s="39"/>
      <c r="B353" s="40"/>
      <c r="C353" s="228" t="s">
        <v>673</v>
      </c>
      <c r="D353" s="228" t="s">
        <v>150</v>
      </c>
      <c r="E353" s="229" t="s">
        <v>674</v>
      </c>
      <c r="F353" s="230" t="s">
        <v>675</v>
      </c>
      <c r="G353" s="231" t="s">
        <v>153</v>
      </c>
      <c r="H353" s="232">
        <v>34.990000000000002</v>
      </c>
      <c r="I353" s="233"/>
      <c r="J353" s="234">
        <f>ROUND(I353*H353,2)</f>
        <v>0</v>
      </c>
      <c r="K353" s="230" t="s">
        <v>154</v>
      </c>
      <c r="L353" s="45"/>
      <c r="M353" s="235" t="s">
        <v>1</v>
      </c>
      <c r="N353" s="236" t="s">
        <v>48</v>
      </c>
      <c r="O353" s="92"/>
      <c r="P353" s="237">
        <f>O353*H353</f>
        <v>0</v>
      </c>
      <c r="Q353" s="237">
        <v>0.0090299999999999998</v>
      </c>
      <c r="R353" s="237">
        <f>Q353*H353</f>
        <v>0.31595970000000001</v>
      </c>
      <c r="S353" s="237">
        <v>0</v>
      </c>
      <c r="T353" s="238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9" t="s">
        <v>238</v>
      </c>
      <c r="AT353" s="239" t="s">
        <v>150</v>
      </c>
      <c r="AU353" s="239" t="s">
        <v>92</v>
      </c>
      <c r="AY353" s="18" t="s">
        <v>147</v>
      </c>
      <c r="BE353" s="240">
        <f>IF(N353="základní",J353,0)</f>
        <v>0</v>
      </c>
      <c r="BF353" s="240">
        <f>IF(N353="snížená",J353,0)</f>
        <v>0</v>
      </c>
      <c r="BG353" s="240">
        <f>IF(N353="zákl. přenesená",J353,0)</f>
        <v>0</v>
      </c>
      <c r="BH353" s="240">
        <f>IF(N353="sníž. přenesená",J353,0)</f>
        <v>0</v>
      </c>
      <c r="BI353" s="240">
        <f>IF(N353="nulová",J353,0)</f>
        <v>0</v>
      </c>
      <c r="BJ353" s="18" t="s">
        <v>90</v>
      </c>
      <c r="BK353" s="240">
        <f>ROUND(I353*H353,2)</f>
        <v>0</v>
      </c>
      <c r="BL353" s="18" t="s">
        <v>238</v>
      </c>
      <c r="BM353" s="239" t="s">
        <v>676</v>
      </c>
    </row>
    <row r="354" s="13" customFormat="1">
      <c r="A354" s="13"/>
      <c r="B354" s="241"/>
      <c r="C354" s="242"/>
      <c r="D354" s="243" t="s">
        <v>157</v>
      </c>
      <c r="E354" s="244" t="s">
        <v>1</v>
      </c>
      <c r="F354" s="245" t="s">
        <v>677</v>
      </c>
      <c r="G354" s="242"/>
      <c r="H354" s="244" t="s">
        <v>1</v>
      </c>
      <c r="I354" s="246"/>
      <c r="J354" s="242"/>
      <c r="K354" s="242"/>
      <c r="L354" s="247"/>
      <c r="M354" s="248"/>
      <c r="N354" s="249"/>
      <c r="O354" s="249"/>
      <c r="P354" s="249"/>
      <c r="Q354" s="249"/>
      <c r="R354" s="249"/>
      <c r="S354" s="249"/>
      <c r="T354" s="250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51" t="s">
        <v>157</v>
      </c>
      <c r="AU354" s="251" t="s">
        <v>92</v>
      </c>
      <c r="AV354" s="13" t="s">
        <v>90</v>
      </c>
      <c r="AW354" s="13" t="s">
        <v>36</v>
      </c>
      <c r="AX354" s="13" t="s">
        <v>83</v>
      </c>
      <c r="AY354" s="251" t="s">
        <v>147</v>
      </c>
    </row>
    <row r="355" s="13" customFormat="1">
      <c r="A355" s="13"/>
      <c r="B355" s="241"/>
      <c r="C355" s="242"/>
      <c r="D355" s="243" t="s">
        <v>157</v>
      </c>
      <c r="E355" s="244" t="s">
        <v>1</v>
      </c>
      <c r="F355" s="245" t="s">
        <v>460</v>
      </c>
      <c r="G355" s="242"/>
      <c r="H355" s="244" t="s">
        <v>1</v>
      </c>
      <c r="I355" s="246"/>
      <c r="J355" s="242"/>
      <c r="K355" s="242"/>
      <c r="L355" s="247"/>
      <c r="M355" s="248"/>
      <c r="N355" s="249"/>
      <c r="O355" s="249"/>
      <c r="P355" s="249"/>
      <c r="Q355" s="249"/>
      <c r="R355" s="249"/>
      <c r="S355" s="249"/>
      <c r="T355" s="250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51" t="s">
        <v>157</v>
      </c>
      <c r="AU355" s="251" t="s">
        <v>92</v>
      </c>
      <c r="AV355" s="13" t="s">
        <v>90</v>
      </c>
      <c r="AW355" s="13" t="s">
        <v>36</v>
      </c>
      <c r="AX355" s="13" t="s">
        <v>83</v>
      </c>
      <c r="AY355" s="251" t="s">
        <v>147</v>
      </c>
    </row>
    <row r="356" s="13" customFormat="1">
      <c r="A356" s="13"/>
      <c r="B356" s="241"/>
      <c r="C356" s="242"/>
      <c r="D356" s="243" t="s">
        <v>157</v>
      </c>
      <c r="E356" s="244" t="s">
        <v>1</v>
      </c>
      <c r="F356" s="245" t="s">
        <v>480</v>
      </c>
      <c r="G356" s="242"/>
      <c r="H356" s="244" t="s">
        <v>1</v>
      </c>
      <c r="I356" s="246"/>
      <c r="J356" s="242"/>
      <c r="K356" s="242"/>
      <c r="L356" s="247"/>
      <c r="M356" s="248"/>
      <c r="N356" s="249"/>
      <c r="O356" s="249"/>
      <c r="P356" s="249"/>
      <c r="Q356" s="249"/>
      <c r="R356" s="249"/>
      <c r="S356" s="249"/>
      <c r="T356" s="250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51" t="s">
        <v>157</v>
      </c>
      <c r="AU356" s="251" t="s">
        <v>92</v>
      </c>
      <c r="AV356" s="13" t="s">
        <v>90</v>
      </c>
      <c r="AW356" s="13" t="s">
        <v>36</v>
      </c>
      <c r="AX356" s="13" t="s">
        <v>83</v>
      </c>
      <c r="AY356" s="251" t="s">
        <v>147</v>
      </c>
    </row>
    <row r="357" s="14" customFormat="1">
      <c r="A357" s="14"/>
      <c r="B357" s="252"/>
      <c r="C357" s="253"/>
      <c r="D357" s="243" t="s">
        <v>157</v>
      </c>
      <c r="E357" s="254" t="s">
        <v>1</v>
      </c>
      <c r="F357" s="255" t="s">
        <v>678</v>
      </c>
      <c r="G357" s="253"/>
      <c r="H357" s="256">
        <v>29.359999999999999</v>
      </c>
      <c r="I357" s="257"/>
      <c r="J357" s="253"/>
      <c r="K357" s="253"/>
      <c r="L357" s="258"/>
      <c r="M357" s="259"/>
      <c r="N357" s="260"/>
      <c r="O357" s="260"/>
      <c r="P357" s="260"/>
      <c r="Q357" s="260"/>
      <c r="R357" s="260"/>
      <c r="S357" s="260"/>
      <c r="T357" s="261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62" t="s">
        <v>157</v>
      </c>
      <c r="AU357" s="262" t="s">
        <v>92</v>
      </c>
      <c r="AV357" s="14" t="s">
        <v>92</v>
      </c>
      <c r="AW357" s="14" t="s">
        <v>36</v>
      </c>
      <c r="AX357" s="14" t="s">
        <v>83</v>
      </c>
      <c r="AY357" s="262" t="s">
        <v>147</v>
      </c>
    </row>
    <row r="358" s="16" customFormat="1">
      <c r="A358" s="16"/>
      <c r="B358" s="289"/>
      <c r="C358" s="290"/>
      <c r="D358" s="243" t="s">
        <v>157</v>
      </c>
      <c r="E358" s="291" t="s">
        <v>369</v>
      </c>
      <c r="F358" s="292" t="s">
        <v>438</v>
      </c>
      <c r="G358" s="290"/>
      <c r="H358" s="293">
        <v>29.359999999999999</v>
      </c>
      <c r="I358" s="294"/>
      <c r="J358" s="290"/>
      <c r="K358" s="290"/>
      <c r="L358" s="295"/>
      <c r="M358" s="296"/>
      <c r="N358" s="297"/>
      <c r="O358" s="297"/>
      <c r="P358" s="297"/>
      <c r="Q358" s="297"/>
      <c r="R358" s="297"/>
      <c r="S358" s="297"/>
      <c r="T358" s="298"/>
      <c r="U358" s="16"/>
      <c r="V358" s="16"/>
      <c r="W358" s="16"/>
      <c r="X358" s="16"/>
      <c r="Y358" s="16"/>
      <c r="Z358" s="16"/>
      <c r="AA358" s="16"/>
      <c r="AB358" s="16"/>
      <c r="AC358" s="16"/>
      <c r="AD358" s="16"/>
      <c r="AE358" s="16"/>
      <c r="AT358" s="299" t="s">
        <v>157</v>
      </c>
      <c r="AU358" s="299" t="s">
        <v>92</v>
      </c>
      <c r="AV358" s="16" t="s">
        <v>166</v>
      </c>
      <c r="AW358" s="16" t="s">
        <v>36</v>
      </c>
      <c r="AX358" s="16" t="s">
        <v>83</v>
      </c>
      <c r="AY358" s="299" t="s">
        <v>147</v>
      </c>
    </row>
    <row r="359" s="13" customFormat="1">
      <c r="A359" s="13"/>
      <c r="B359" s="241"/>
      <c r="C359" s="242"/>
      <c r="D359" s="243" t="s">
        <v>157</v>
      </c>
      <c r="E359" s="244" t="s">
        <v>1</v>
      </c>
      <c r="F359" s="245" t="s">
        <v>443</v>
      </c>
      <c r="G359" s="242"/>
      <c r="H359" s="244" t="s">
        <v>1</v>
      </c>
      <c r="I359" s="246"/>
      <c r="J359" s="242"/>
      <c r="K359" s="242"/>
      <c r="L359" s="247"/>
      <c r="M359" s="248"/>
      <c r="N359" s="249"/>
      <c r="O359" s="249"/>
      <c r="P359" s="249"/>
      <c r="Q359" s="249"/>
      <c r="R359" s="249"/>
      <c r="S359" s="249"/>
      <c r="T359" s="250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51" t="s">
        <v>157</v>
      </c>
      <c r="AU359" s="251" t="s">
        <v>92</v>
      </c>
      <c r="AV359" s="13" t="s">
        <v>90</v>
      </c>
      <c r="AW359" s="13" t="s">
        <v>36</v>
      </c>
      <c r="AX359" s="13" t="s">
        <v>83</v>
      </c>
      <c r="AY359" s="251" t="s">
        <v>147</v>
      </c>
    </row>
    <row r="360" s="13" customFormat="1">
      <c r="A360" s="13"/>
      <c r="B360" s="241"/>
      <c r="C360" s="242"/>
      <c r="D360" s="243" t="s">
        <v>157</v>
      </c>
      <c r="E360" s="244" t="s">
        <v>1</v>
      </c>
      <c r="F360" s="245" t="s">
        <v>444</v>
      </c>
      <c r="G360" s="242"/>
      <c r="H360" s="244" t="s">
        <v>1</v>
      </c>
      <c r="I360" s="246"/>
      <c r="J360" s="242"/>
      <c r="K360" s="242"/>
      <c r="L360" s="247"/>
      <c r="M360" s="248"/>
      <c r="N360" s="249"/>
      <c r="O360" s="249"/>
      <c r="P360" s="249"/>
      <c r="Q360" s="249"/>
      <c r="R360" s="249"/>
      <c r="S360" s="249"/>
      <c r="T360" s="250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51" t="s">
        <v>157</v>
      </c>
      <c r="AU360" s="251" t="s">
        <v>92</v>
      </c>
      <c r="AV360" s="13" t="s">
        <v>90</v>
      </c>
      <c r="AW360" s="13" t="s">
        <v>36</v>
      </c>
      <c r="AX360" s="13" t="s">
        <v>83</v>
      </c>
      <c r="AY360" s="251" t="s">
        <v>147</v>
      </c>
    </row>
    <row r="361" s="14" customFormat="1">
      <c r="A361" s="14"/>
      <c r="B361" s="252"/>
      <c r="C361" s="253"/>
      <c r="D361" s="243" t="s">
        <v>157</v>
      </c>
      <c r="E361" s="254" t="s">
        <v>1</v>
      </c>
      <c r="F361" s="255" t="s">
        <v>679</v>
      </c>
      <c r="G361" s="253"/>
      <c r="H361" s="256">
        <v>5.6299999999999999</v>
      </c>
      <c r="I361" s="257"/>
      <c r="J361" s="253"/>
      <c r="K361" s="253"/>
      <c r="L361" s="258"/>
      <c r="M361" s="259"/>
      <c r="N361" s="260"/>
      <c r="O361" s="260"/>
      <c r="P361" s="260"/>
      <c r="Q361" s="260"/>
      <c r="R361" s="260"/>
      <c r="S361" s="260"/>
      <c r="T361" s="261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62" t="s">
        <v>157</v>
      </c>
      <c r="AU361" s="262" t="s">
        <v>92</v>
      </c>
      <c r="AV361" s="14" t="s">
        <v>92</v>
      </c>
      <c r="AW361" s="14" t="s">
        <v>36</v>
      </c>
      <c r="AX361" s="14" t="s">
        <v>83</v>
      </c>
      <c r="AY361" s="262" t="s">
        <v>147</v>
      </c>
    </row>
    <row r="362" s="16" customFormat="1">
      <c r="A362" s="16"/>
      <c r="B362" s="289"/>
      <c r="C362" s="290"/>
      <c r="D362" s="243" t="s">
        <v>157</v>
      </c>
      <c r="E362" s="291" t="s">
        <v>376</v>
      </c>
      <c r="F362" s="292" t="s">
        <v>438</v>
      </c>
      <c r="G362" s="290"/>
      <c r="H362" s="293">
        <v>5.6299999999999999</v>
      </c>
      <c r="I362" s="294"/>
      <c r="J362" s="290"/>
      <c r="K362" s="290"/>
      <c r="L362" s="295"/>
      <c r="M362" s="296"/>
      <c r="N362" s="297"/>
      <c r="O362" s="297"/>
      <c r="P362" s="297"/>
      <c r="Q362" s="297"/>
      <c r="R362" s="297"/>
      <c r="S362" s="297"/>
      <c r="T362" s="298"/>
      <c r="U362" s="16"/>
      <c r="V362" s="16"/>
      <c r="W362" s="16"/>
      <c r="X362" s="16"/>
      <c r="Y362" s="16"/>
      <c r="Z362" s="16"/>
      <c r="AA362" s="16"/>
      <c r="AB362" s="16"/>
      <c r="AC362" s="16"/>
      <c r="AD362" s="16"/>
      <c r="AE362" s="16"/>
      <c r="AT362" s="299" t="s">
        <v>157</v>
      </c>
      <c r="AU362" s="299" t="s">
        <v>92</v>
      </c>
      <c r="AV362" s="16" t="s">
        <v>166</v>
      </c>
      <c r="AW362" s="16" t="s">
        <v>36</v>
      </c>
      <c r="AX362" s="16" t="s">
        <v>83</v>
      </c>
      <c r="AY362" s="299" t="s">
        <v>147</v>
      </c>
    </row>
    <row r="363" s="15" customFormat="1">
      <c r="A363" s="15"/>
      <c r="B363" s="263"/>
      <c r="C363" s="264"/>
      <c r="D363" s="243" t="s">
        <v>157</v>
      </c>
      <c r="E363" s="265" t="s">
        <v>1</v>
      </c>
      <c r="F363" s="266" t="s">
        <v>161</v>
      </c>
      <c r="G363" s="264"/>
      <c r="H363" s="267">
        <v>34.990000000000002</v>
      </c>
      <c r="I363" s="268"/>
      <c r="J363" s="264"/>
      <c r="K363" s="264"/>
      <c r="L363" s="269"/>
      <c r="M363" s="270"/>
      <c r="N363" s="271"/>
      <c r="O363" s="271"/>
      <c r="P363" s="271"/>
      <c r="Q363" s="271"/>
      <c r="R363" s="271"/>
      <c r="S363" s="271"/>
      <c r="T363" s="272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73" t="s">
        <v>157</v>
      </c>
      <c r="AU363" s="273" t="s">
        <v>92</v>
      </c>
      <c r="AV363" s="15" t="s">
        <v>155</v>
      </c>
      <c r="AW363" s="15" t="s">
        <v>36</v>
      </c>
      <c r="AX363" s="15" t="s">
        <v>90</v>
      </c>
      <c r="AY363" s="273" t="s">
        <v>147</v>
      </c>
    </row>
    <row r="364" s="2" customFormat="1" ht="21.75" customHeight="1">
      <c r="A364" s="39"/>
      <c r="B364" s="40"/>
      <c r="C364" s="300" t="s">
        <v>680</v>
      </c>
      <c r="D364" s="300" t="s">
        <v>492</v>
      </c>
      <c r="E364" s="301" t="s">
        <v>681</v>
      </c>
      <c r="F364" s="302" t="s">
        <v>682</v>
      </c>
      <c r="G364" s="303" t="s">
        <v>153</v>
      </c>
      <c r="H364" s="304">
        <v>38.488999999999997</v>
      </c>
      <c r="I364" s="305"/>
      <c r="J364" s="306">
        <f>ROUND(I364*H364,2)</f>
        <v>0</v>
      </c>
      <c r="K364" s="302" t="s">
        <v>1</v>
      </c>
      <c r="L364" s="307"/>
      <c r="M364" s="308" t="s">
        <v>1</v>
      </c>
      <c r="N364" s="309" t="s">
        <v>48</v>
      </c>
      <c r="O364" s="92"/>
      <c r="P364" s="237">
        <f>O364*H364</f>
        <v>0</v>
      </c>
      <c r="Q364" s="237">
        <v>0.018200000000000001</v>
      </c>
      <c r="R364" s="237">
        <f>Q364*H364</f>
        <v>0.70049980000000001</v>
      </c>
      <c r="S364" s="237">
        <v>0</v>
      </c>
      <c r="T364" s="238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39" t="s">
        <v>343</v>
      </c>
      <c r="AT364" s="239" t="s">
        <v>492</v>
      </c>
      <c r="AU364" s="239" t="s">
        <v>92</v>
      </c>
      <c r="AY364" s="18" t="s">
        <v>147</v>
      </c>
      <c r="BE364" s="240">
        <f>IF(N364="základní",J364,0)</f>
        <v>0</v>
      </c>
      <c r="BF364" s="240">
        <f>IF(N364="snížená",J364,0)</f>
        <v>0</v>
      </c>
      <c r="BG364" s="240">
        <f>IF(N364="zákl. přenesená",J364,0)</f>
        <v>0</v>
      </c>
      <c r="BH364" s="240">
        <f>IF(N364="sníž. přenesená",J364,0)</f>
        <v>0</v>
      </c>
      <c r="BI364" s="240">
        <f>IF(N364="nulová",J364,0)</f>
        <v>0</v>
      </c>
      <c r="BJ364" s="18" t="s">
        <v>90</v>
      </c>
      <c r="BK364" s="240">
        <f>ROUND(I364*H364,2)</f>
        <v>0</v>
      </c>
      <c r="BL364" s="18" t="s">
        <v>238</v>
      </c>
      <c r="BM364" s="239" t="s">
        <v>683</v>
      </c>
    </row>
    <row r="365" s="14" customFormat="1">
      <c r="A365" s="14"/>
      <c r="B365" s="252"/>
      <c r="C365" s="253"/>
      <c r="D365" s="243" t="s">
        <v>157</v>
      </c>
      <c r="E365" s="253"/>
      <c r="F365" s="255" t="s">
        <v>510</v>
      </c>
      <c r="G365" s="253"/>
      <c r="H365" s="256">
        <v>38.488999999999997</v>
      </c>
      <c r="I365" s="257"/>
      <c r="J365" s="253"/>
      <c r="K365" s="253"/>
      <c r="L365" s="258"/>
      <c r="M365" s="259"/>
      <c r="N365" s="260"/>
      <c r="O365" s="260"/>
      <c r="P365" s="260"/>
      <c r="Q365" s="260"/>
      <c r="R365" s="260"/>
      <c r="S365" s="260"/>
      <c r="T365" s="261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62" t="s">
        <v>157</v>
      </c>
      <c r="AU365" s="262" t="s">
        <v>92</v>
      </c>
      <c r="AV365" s="14" t="s">
        <v>92</v>
      </c>
      <c r="AW365" s="14" t="s">
        <v>4</v>
      </c>
      <c r="AX365" s="14" t="s">
        <v>90</v>
      </c>
      <c r="AY365" s="262" t="s">
        <v>147</v>
      </c>
    </row>
    <row r="366" s="2" customFormat="1" ht="16.5" customHeight="1">
      <c r="A366" s="39"/>
      <c r="B366" s="40"/>
      <c r="C366" s="228" t="s">
        <v>684</v>
      </c>
      <c r="D366" s="228" t="s">
        <v>150</v>
      </c>
      <c r="E366" s="229" t="s">
        <v>685</v>
      </c>
      <c r="F366" s="230" t="s">
        <v>686</v>
      </c>
      <c r="G366" s="231" t="s">
        <v>293</v>
      </c>
      <c r="H366" s="232">
        <v>40.670000000000002</v>
      </c>
      <c r="I366" s="233"/>
      <c r="J366" s="234">
        <f>ROUND(I366*H366,2)</f>
        <v>0</v>
      </c>
      <c r="K366" s="230" t="s">
        <v>154</v>
      </c>
      <c r="L366" s="45"/>
      <c r="M366" s="235" t="s">
        <v>1</v>
      </c>
      <c r="N366" s="236" t="s">
        <v>48</v>
      </c>
      <c r="O366" s="92"/>
      <c r="P366" s="237">
        <f>O366*H366</f>
        <v>0</v>
      </c>
      <c r="Q366" s="237">
        <v>9.0000000000000006E-05</v>
      </c>
      <c r="R366" s="237">
        <f>Q366*H366</f>
        <v>0.0036603000000000004</v>
      </c>
      <c r="S366" s="237">
        <v>0</v>
      </c>
      <c r="T366" s="238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39" t="s">
        <v>238</v>
      </c>
      <c r="AT366" s="239" t="s">
        <v>150</v>
      </c>
      <c r="AU366" s="239" t="s">
        <v>92</v>
      </c>
      <c r="AY366" s="18" t="s">
        <v>147</v>
      </c>
      <c r="BE366" s="240">
        <f>IF(N366="základní",J366,0)</f>
        <v>0</v>
      </c>
      <c r="BF366" s="240">
        <f>IF(N366="snížená",J366,0)</f>
        <v>0</v>
      </c>
      <c r="BG366" s="240">
        <f>IF(N366="zákl. přenesená",J366,0)</f>
        <v>0</v>
      </c>
      <c r="BH366" s="240">
        <f>IF(N366="sníž. přenesená",J366,0)</f>
        <v>0</v>
      </c>
      <c r="BI366" s="240">
        <f>IF(N366="nulová",J366,0)</f>
        <v>0</v>
      </c>
      <c r="BJ366" s="18" t="s">
        <v>90</v>
      </c>
      <c r="BK366" s="240">
        <f>ROUND(I366*H366,2)</f>
        <v>0</v>
      </c>
      <c r="BL366" s="18" t="s">
        <v>238</v>
      </c>
      <c r="BM366" s="239" t="s">
        <v>687</v>
      </c>
    </row>
    <row r="367" s="13" customFormat="1">
      <c r="A367" s="13"/>
      <c r="B367" s="241"/>
      <c r="C367" s="242"/>
      <c r="D367" s="243" t="s">
        <v>157</v>
      </c>
      <c r="E367" s="244" t="s">
        <v>1</v>
      </c>
      <c r="F367" s="245" t="s">
        <v>688</v>
      </c>
      <c r="G367" s="242"/>
      <c r="H367" s="244" t="s">
        <v>1</v>
      </c>
      <c r="I367" s="246"/>
      <c r="J367" s="242"/>
      <c r="K367" s="242"/>
      <c r="L367" s="247"/>
      <c r="M367" s="248"/>
      <c r="N367" s="249"/>
      <c r="O367" s="249"/>
      <c r="P367" s="249"/>
      <c r="Q367" s="249"/>
      <c r="R367" s="249"/>
      <c r="S367" s="249"/>
      <c r="T367" s="250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51" t="s">
        <v>157</v>
      </c>
      <c r="AU367" s="251" t="s">
        <v>92</v>
      </c>
      <c r="AV367" s="13" t="s">
        <v>90</v>
      </c>
      <c r="AW367" s="13" t="s">
        <v>36</v>
      </c>
      <c r="AX367" s="13" t="s">
        <v>83</v>
      </c>
      <c r="AY367" s="251" t="s">
        <v>147</v>
      </c>
    </row>
    <row r="368" s="13" customFormat="1">
      <c r="A368" s="13"/>
      <c r="B368" s="241"/>
      <c r="C368" s="242"/>
      <c r="D368" s="243" t="s">
        <v>157</v>
      </c>
      <c r="E368" s="244" t="s">
        <v>1</v>
      </c>
      <c r="F368" s="245" t="s">
        <v>460</v>
      </c>
      <c r="G368" s="242"/>
      <c r="H368" s="244" t="s">
        <v>1</v>
      </c>
      <c r="I368" s="246"/>
      <c r="J368" s="242"/>
      <c r="K368" s="242"/>
      <c r="L368" s="247"/>
      <c r="M368" s="248"/>
      <c r="N368" s="249"/>
      <c r="O368" s="249"/>
      <c r="P368" s="249"/>
      <c r="Q368" s="249"/>
      <c r="R368" s="249"/>
      <c r="S368" s="249"/>
      <c r="T368" s="250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51" t="s">
        <v>157</v>
      </c>
      <c r="AU368" s="251" t="s">
        <v>92</v>
      </c>
      <c r="AV368" s="13" t="s">
        <v>90</v>
      </c>
      <c r="AW368" s="13" t="s">
        <v>36</v>
      </c>
      <c r="AX368" s="13" t="s">
        <v>83</v>
      </c>
      <c r="AY368" s="251" t="s">
        <v>147</v>
      </c>
    </row>
    <row r="369" s="13" customFormat="1">
      <c r="A369" s="13"/>
      <c r="B369" s="241"/>
      <c r="C369" s="242"/>
      <c r="D369" s="243" t="s">
        <v>157</v>
      </c>
      <c r="E369" s="244" t="s">
        <v>1</v>
      </c>
      <c r="F369" s="245" t="s">
        <v>480</v>
      </c>
      <c r="G369" s="242"/>
      <c r="H369" s="244" t="s">
        <v>1</v>
      </c>
      <c r="I369" s="246"/>
      <c r="J369" s="242"/>
      <c r="K369" s="242"/>
      <c r="L369" s="247"/>
      <c r="M369" s="248"/>
      <c r="N369" s="249"/>
      <c r="O369" s="249"/>
      <c r="P369" s="249"/>
      <c r="Q369" s="249"/>
      <c r="R369" s="249"/>
      <c r="S369" s="249"/>
      <c r="T369" s="250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51" t="s">
        <v>157</v>
      </c>
      <c r="AU369" s="251" t="s">
        <v>92</v>
      </c>
      <c r="AV369" s="13" t="s">
        <v>90</v>
      </c>
      <c r="AW369" s="13" t="s">
        <v>36</v>
      </c>
      <c r="AX369" s="13" t="s">
        <v>83</v>
      </c>
      <c r="AY369" s="251" t="s">
        <v>147</v>
      </c>
    </row>
    <row r="370" s="14" customFormat="1">
      <c r="A370" s="14"/>
      <c r="B370" s="252"/>
      <c r="C370" s="253"/>
      <c r="D370" s="243" t="s">
        <v>157</v>
      </c>
      <c r="E370" s="254" t="s">
        <v>1</v>
      </c>
      <c r="F370" s="255" t="s">
        <v>689</v>
      </c>
      <c r="G370" s="253"/>
      <c r="H370" s="256">
        <v>30.370000000000001</v>
      </c>
      <c r="I370" s="257"/>
      <c r="J370" s="253"/>
      <c r="K370" s="253"/>
      <c r="L370" s="258"/>
      <c r="M370" s="259"/>
      <c r="N370" s="260"/>
      <c r="O370" s="260"/>
      <c r="P370" s="260"/>
      <c r="Q370" s="260"/>
      <c r="R370" s="260"/>
      <c r="S370" s="260"/>
      <c r="T370" s="261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62" t="s">
        <v>157</v>
      </c>
      <c r="AU370" s="262" t="s">
        <v>92</v>
      </c>
      <c r="AV370" s="14" t="s">
        <v>92</v>
      </c>
      <c r="AW370" s="14" t="s">
        <v>36</v>
      </c>
      <c r="AX370" s="14" t="s">
        <v>83</v>
      </c>
      <c r="AY370" s="262" t="s">
        <v>147</v>
      </c>
    </row>
    <row r="371" s="16" customFormat="1">
      <c r="A371" s="16"/>
      <c r="B371" s="289"/>
      <c r="C371" s="290"/>
      <c r="D371" s="243" t="s">
        <v>157</v>
      </c>
      <c r="E371" s="291" t="s">
        <v>378</v>
      </c>
      <c r="F371" s="292" t="s">
        <v>438</v>
      </c>
      <c r="G371" s="290"/>
      <c r="H371" s="293">
        <v>30.370000000000001</v>
      </c>
      <c r="I371" s="294"/>
      <c r="J371" s="290"/>
      <c r="K371" s="290"/>
      <c r="L371" s="295"/>
      <c r="M371" s="296"/>
      <c r="N371" s="297"/>
      <c r="O371" s="297"/>
      <c r="P371" s="297"/>
      <c r="Q371" s="297"/>
      <c r="R371" s="297"/>
      <c r="S371" s="297"/>
      <c r="T371" s="298"/>
      <c r="U371" s="16"/>
      <c r="V371" s="16"/>
      <c r="W371" s="16"/>
      <c r="X371" s="16"/>
      <c r="Y371" s="16"/>
      <c r="Z371" s="16"/>
      <c r="AA371" s="16"/>
      <c r="AB371" s="16"/>
      <c r="AC371" s="16"/>
      <c r="AD371" s="16"/>
      <c r="AE371" s="16"/>
      <c r="AT371" s="299" t="s">
        <v>157</v>
      </c>
      <c r="AU371" s="299" t="s">
        <v>92</v>
      </c>
      <c r="AV371" s="16" t="s">
        <v>166</v>
      </c>
      <c r="AW371" s="16" t="s">
        <v>36</v>
      </c>
      <c r="AX371" s="16" t="s">
        <v>83</v>
      </c>
      <c r="AY371" s="299" t="s">
        <v>147</v>
      </c>
    </row>
    <row r="372" s="13" customFormat="1">
      <c r="A372" s="13"/>
      <c r="B372" s="241"/>
      <c r="C372" s="242"/>
      <c r="D372" s="243" t="s">
        <v>157</v>
      </c>
      <c r="E372" s="244" t="s">
        <v>1</v>
      </c>
      <c r="F372" s="245" t="s">
        <v>443</v>
      </c>
      <c r="G372" s="242"/>
      <c r="H372" s="244" t="s">
        <v>1</v>
      </c>
      <c r="I372" s="246"/>
      <c r="J372" s="242"/>
      <c r="K372" s="242"/>
      <c r="L372" s="247"/>
      <c r="M372" s="248"/>
      <c r="N372" s="249"/>
      <c r="O372" s="249"/>
      <c r="P372" s="249"/>
      <c r="Q372" s="249"/>
      <c r="R372" s="249"/>
      <c r="S372" s="249"/>
      <c r="T372" s="250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51" t="s">
        <v>157</v>
      </c>
      <c r="AU372" s="251" t="s">
        <v>92</v>
      </c>
      <c r="AV372" s="13" t="s">
        <v>90</v>
      </c>
      <c r="AW372" s="13" t="s">
        <v>36</v>
      </c>
      <c r="AX372" s="13" t="s">
        <v>83</v>
      </c>
      <c r="AY372" s="251" t="s">
        <v>147</v>
      </c>
    </row>
    <row r="373" s="13" customFormat="1">
      <c r="A373" s="13"/>
      <c r="B373" s="241"/>
      <c r="C373" s="242"/>
      <c r="D373" s="243" t="s">
        <v>157</v>
      </c>
      <c r="E373" s="244" t="s">
        <v>1</v>
      </c>
      <c r="F373" s="245" t="s">
        <v>444</v>
      </c>
      <c r="G373" s="242"/>
      <c r="H373" s="244" t="s">
        <v>1</v>
      </c>
      <c r="I373" s="246"/>
      <c r="J373" s="242"/>
      <c r="K373" s="242"/>
      <c r="L373" s="247"/>
      <c r="M373" s="248"/>
      <c r="N373" s="249"/>
      <c r="O373" s="249"/>
      <c r="P373" s="249"/>
      <c r="Q373" s="249"/>
      <c r="R373" s="249"/>
      <c r="S373" s="249"/>
      <c r="T373" s="250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51" t="s">
        <v>157</v>
      </c>
      <c r="AU373" s="251" t="s">
        <v>92</v>
      </c>
      <c r="AV373" s="13" t="s">
        <v>90</v>
      </c>
      <c r="AW373" s="13" t="s">
        <v>36</v>
      </c>
      <c r="AX373" s="13" t="s">
        <v>83</v>
      </c>
      <c r="AY373" s="251" t="s">
        <v>147</v>
      </c>
    </row>
    <row r="374" s="14" customFormat="1">
      <c r="A374" s="14"/>
      <c r="B374" s="252"/>
      <c r="C374" s="253"/>
      <c r="D374" s="243" t="s">
        <v>157</v>
      </c>
      <c r="E374" s="254" t="s">
        <v>1</v>
      </c>
      <c r="F374" s="255" t="s">
        <v>690</v>
      </c>
      <c r="G374" s="253"/>
      <c r="H374" s="256">
        <v>10.300000000000001</v>
      </c>
      <c r="I374" s="257"/>
      <c r="J374" s="253"/>
      <c r="K374" s="253"/>
      <c r="L374" s="258"/>
      <c r="M374" s="259"/>
      <c r="N374" s="260"/>
      <c r="O374" s="260"/>
      <c r="P374" s="260"/>
      <c r="Q374" s="260"/>
      <c r="R374" s="260"/>
      <c r="S374" s="260"/>
      <c r="T374" s="261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62" t="s">
        <v>157</v>
      </c>
      <c r="AU374" s="262" t="s">
        <v>92</v>
      </c>
      <c r="AV374" s="14" t="s">
        <v>92</v>
      </c>
      <c r="AW374" s="14" t="s">
        <v>36</v>
      </c>
      <c r="AX374" s="14" t="s">
        <v>83</v>
      </c>
      <c r="AY374" s="262" t="s">
        <v>147</v>
      </c>
    </row>
    <row r="375" s="16" customFormat="1">
      <c r="A375" s="16"/>
      <c r="B375" s="289"/>
      <c r="C375" s="290"/>
      <c r="D375" s="243" t="s">
        <v>157</v>
      </c>
      <c r="E375" s="291" t="s">
        <v>371</v>
      </c>
      <c r="F375" s="292" t="s">
        <v>438</v>
      </c>
      <c r="G375" s="290"/>
      <c r="H375" s="293">
        <v>10.300000000000001</v>
      </c>
      <c r="I375" s="294"/>
      <c r="J375" s="290"/>
      <c r="K375" s="290"/>
      <c r="L375" s="295"/>
      <c r="M375" s="296"/>
      <c r="N375" s="297"/>
      <c r="O375" s="297"/>
      <c r="P375" s="297"/>
      <c r="Q375" s="297"/>
      <c r="R375" s="297"/>
      <c r="S375" s="297"/>
      <c r="T375" s="298"/>
      <c r="U375" s="16"/>
      <c r="V375" s="16"/>
      <c r="W375" s="16"/>
      <c r="X375" s="16"/>
      <c r="Y375" s="16"/>
      <c r="Z375" s="16"/>
      <c r="AA375" s="16"/>
      <c r="AB375" s="16"/>
      <c r="AC375" s="16"/>
      <c r="AD375" s="16"/>
      <c r="AE375" s="16"/>
      <c r="AT375" s="299" t="s">
        <v>157</v>
      </c>
      <c r="AU375" s="299" t="s">
        <v>92</v>
      </c>
      <c r="AV375" s="16" t="s">
        <v>166</v>
      </c>
      <c r="AW375" s="16" t="s">
        <v>36</v>
      </c>
      <c r="AX375" s="16" t="s">
        <v>83</v>
      </c>
      <c r="AY375" s="299" t="s">
        <v>147</v>
      </c>
    </row>
    <row r="376" s="15" customFormat="1">
      <c r="A376" s="15"/>
      <c r="B376" s="263"/>
      <c r="C376" s="264"/>
      <c r="D376" s="243" t="s">
        <v>157</v>
      </c>
      <c r="E376" s="265" t="s">
        <v>1</v>
      </c>
      <c r="F376" s="266" t="s">
        <v>161</v>
      </c>
      <c r="G376" s="264"/>
      <c r="H376" s="267">
        <v>40.670000000000002</v>
      </c>
      <c r="I376" s="268"/>
      <c r="J376" s="264"/>
      <c r="K376" s="264"/>
      <c r="L376" s="269"/>
      <c r="M376" s="270"/>
      <c r="N376" s="271"/>
      <c r="O376" s="271"/>
      <c r="P376" s="271"/>
      <c r="Q376" s="271"/>
      <c r="R376" s="271"/>
      <c r="S376" s="271"/>
      <c r="T376" s="272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73" t="s">
        <v>157</v>
      </c>
      <c r="AU376" s="273" t="s">
        <v>92</v>
      </c>
      <c r="AV376" s="15" t="s">
        <v>155</v>
      </c>
      <c r="AW376" s="15" t="s">
        <v>36</v>
      </c>
      <c r="AX376" s="15" t="s">
        <v>90</v>
      </c>
      <c r="AY376" s="273" t="s">
        <v>147</v>
      </c>
    </row>
    <row r="377" s="2" customFormat="1" ht="24.15" customHeight="1">
      <c r="A377" s="39"/>
      <c r="B377" s="40"/>
      <c r="C377" s="228" t="s">
        <v>691</v>
      </c>
      <c r="D377" s="228" t="s">
        <v>150</v>
      </c>
      <c r="E377" s="229" t="s">
        <v>692</v>
      </c>
      <c r="F377" s="230" t="s">
        <v>693</v>
      </c>
      <c r="G377" s="231" t="s">
        <v>153</v>
      </c>
      <c r="H377" s="232">
        <v>34.990000000000002</v>
      </c>
      <c r="I377" s="233"/>
      <c r="J377" s="234">
        <f>ROUND(I377*H377,2)</f>
        <v>0</v>
      </c>
      <c r="K377" s="230" t="s">
        <v>154</v>
      </c>
      <c r="L377" s="45"/>
      <c r="M377" s="235" t="s">
        <v>1</v>
      </c>
      <c r="N377" s="236" t="s">
        <v>48</v>
      </c>
      <c r="O377" s="92"/>
      <c r="P377" s="237">
        <f>O377*H377</f>
        <v>0</v>
      </c>
      <c r="Q377" s="237">
        <v>5.0000000000000002E-05</v>
      </c>
      <c r="R377" s="237">
        <f>Q377*H377</f>
        <v>0.0017495000000000002</v>
      </c>
      <c r="S377" s="237">
        <v>0</v>
      </c>
      <c r="T377" s="238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9" t="s">
        <v>238</v>
      </c>
      <c r="AT377" s="239" t="s">
        <v>150</v>
      </c>
      <c r="AU377" s="239" t="s">
        <v>92</v>
      </c>
      <c r="AY377" s="18" t="s">
        <v>147</v>
      </c>
      <c r="BE377" s="240">
        <f>IF(N377="základní",J377,0)</f>
        <v>0</v>
      </c>
      <c r="BF377" s="240">
        <f>IF(N377="snížená",J377,0)</f>
        <v>0</v>
      </c>
      <c r="BG377" s="240">
        <f>IF(N377="zákl. přenesená",J377,0)</f>
        <v>0</v>
      </c>
      <c r="BH377" s="240">
        <f>IF(N377="sníž. přenesená",J377,0)</f>
        <v>0</v>
      </c>
      <c r="BI377" s="240">
        <f>IF(N377="nulová",J377,0)</f>
        <v>0</v>
      </c>
      <c r="BJ377" s="18" t="s">
        <v>90</v>
      </c>
      <c r="BK377" s="240">
        <f>ROUND(I377*H377,2)</f>
        <v>0</v>
      </c>
      <c r="BL377" s="18" t="s">
        <v>238</v>
      </c>
      <c r="BM377" s="239" t="s">
        <v>694</v>
      </c>
    </row>
    <row r="378" s="13" customFormat="1">
      <c r="A378" s="13"/>
      <c r="B378" s="241"/>
      <c r="C378" s="242"/>
      <c r="D378" s="243" t="s">
        <v>157</v>
      </c>
      <c r="E378" s="244" t="s">
        <v>1</v>
      </c>
      <c r="F378" s="245" t="s">
        <v>695</v>
      </c>
      <c r="G378" s="242"/>
      <c r="H378" s="244" t="s">
        <v>1</v>
      </c>
      <c r="I378" s="246"/>
      <c r="J378" s="242"/>
      <c r="K378" s="242"/>
      <c r="L378" s="247"/>
      <c r="M378" s="248"/>
      <c r="N378" s="249"/>
      <c r="O378" s="249"/>
      <c r="P378" s="249"/>
      <c r="Q378" s="249"/>
      <c r="R378" s="249"/>
      <c r="S378" s="249"/>
      <c r="T378" s="250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51" t="s">
        <v>157</v>
      </c>
      <c r="AU378" s="251" t="s">
        <v>92</v>
      </c>
      <c r="AV378" s="13" t="s">
        <v>90</v>
      </c>
      <c r="AW378" s="13" t="s">
        <v>36</v>
      </c>
      <c r="AX378" s="13" t="s">
        <v>83</v>
      </c>
      <c r="AY378" s="251" t="s">
        <v>147</v>
      </c>
    </row>
    <row r="379" s="13" customFormat="1">
      <c r="A379" s="13"/>
      <c r="B379" s="241"/>
      <c r="C379" s="242"/>
      <c r="D379" s="243" t="s">
        <v>157</v>
      </c>
      <c r="E379" s="244" t="s">
        <v>1</v>
      </c>
      <c r="F379" s="245" t="s">
        <v>460</v>
      </c>
      <c r="G379" s="242"/>
      <c r="H379" s="244" t="s">
        <v>1</v>
      </c>
      <c r="I379" s="246"/>
      <c r="J379" s="242"/>
      <c r="K379" s="242"/>
      <c r="L379" s="247"/>
      <c r="M379" s="248"/>
      <c r="N379" s="249"/>
      <c r="O379" s="249"/>
      <c r="P379" s="249"/>
      <c r="Q379" s="249"/>
      <c r="R379" s="249"/>
      <c r="S379" s="249"/>
      <c r="T379" s="250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51" t="s">
        <v>157</v>
      </c>
      <c r="AU379" s="251" t="s">
        <v>92</v>
      </c>
      <c r="AV379" s="13" t="s">
        <v>90</v>
      </c>
      <c r="AW379" s="13" t="s">
        <v>36</v>
      </c>
      <c r="AX379" s="13" t="s">
        <v>83</v>
      </c>
      <c r="AY379" s="251" t="s">
        <v>147</v>
      </c>
    </row>
    <row r="380" s="13" customFormat="1">
      <c r="A380" s="13"/>
      <c r="B380" s="241"/>
      <c r="C380" s="242"/>
      <c r="D380" s="243" t="s">
        <v>157</v>
      </c>
      <c r="E380" s="244" t="s">
        <v>1</v>
      </c>
      <c r="F380" s="245" t="s">
        <v>480</v>
      </c>
      <c r="G380" s="242"/>
      <c r="H380" s="244" t="s">
        <v>1</v>
      </c>
      <c r="I380" s="246"/>
      <c r="J380" s="242"/>
      <c r="K380" s="242"/>
      <c r="L380" s="247"/>
      <c r="M380" s="248"/>
      <c r="N380" s="249"/>
      <c r="O380" s="249"/>
      <c r="P380" s="249"/>
      <c r="Q380" s="249"/>
      <c r="R380" s="249"/>
      <c r="S380" s="249"/>
      <c r="T380" s="250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51" t="s">
        <v>157</v>
      </c>
      <c r="AU380" s="251" t="s">
        <v>92</v>
      </c>
      <c r="AV380" s="13" t="s">
        <v>90</v>
      </c>
      <c r="AW380" s="13" t="s">
        <v>36</v>
      </c>
      <c r="AX380" s="13" t="s">
        <v>83</v>
      </c>
      <c r="AY380" s="251" t="s">
        <v>147</v>
      </c>
    </row>
    <row r="381" s="14" customFormat="1">
      <c r="A381" s="14"/>
      <c r="B381" s="252"/>
      <c r="C381" s="253"/>
      <c r="D381" s="243" t="s">
        <v>157</v>
      </c>
      <c r="E381" s="254" t="s">
        <v>1</v>
      </c>
      <c r="F381" s="255" t="s">
        <v>462</v>
      </c>
      <c r="G381" s="253"/>
      <c r="H381" s="256">
        <v>29.359999999999999</v>
      </c>
      <c r="I381" s="257"/>
      <c r="J381" s="253"/>
      <c r="K381" s="253"/>
      <c r="L381" s="258"/>
      <c r="M381" s="259"/>
      <c r="N381" s="260"/>
      <c r="O381" s="260"/>
      <c r="P381" s="260"/>
      <c r="Q381" s="260"/>
      <c r="R381" s="260"/>
      <c r="S381" s="260"/>
      <c r="T381" s="261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62" t="s">
        <v>157</v>
      </c>
      <c r="AU381" s="262" t="s">
        <v>92</v>
      </c>
      <c r="AV381" s="14" t="s">
        <v>92</v>
      </c>
      <c r="AW381" s="14" t="s">
        <v>36</v>
      </c>
      <c r="AX381" s="14" t="s">
        <v>83</v>
      </c>
      <c r="AY381" s="262" t="s">
        <v>147</v>
      </c>
    </row>
    <row r="382" s="13" customFormat="1">
      <c r="A382" s="13"/>
      <c r="B382" s="241"/>
      <c r="C382" s="242"/>
      <c r="D382" s="243" t="s">
        <v>157</v>
      </c>
      <c r="E382" s="244" t="s">
        <v>1</v>
      </c>
      <c r="F382" s="245" t="s">
        <v>443</v>
      </c>
      <c r="G382" s="242"/>
      <c r="H382" s="244" t="s">
        <v>1</v>
      </c>
      <c r="I382" s="246"/>
      <c r="J382" s="242"/>
      <c r="K382" s="242"/>
      <c r="L382" s="247"/>
      <c r="M382" s="248"/>
      <c r="N382" s="249"/>
      <c r="O382" s="249"/>
      <c r="P382" s="249"/>
      <c r="Q382" s="249"/>
      <c r="R382" s="249"/>
      <c r="S382" s="249"/>
      <c r="T382" s="250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51" t="s">
        <v>157</v>
      </c>
      <c r="AU382" s="251" t="s">
        <v>92</v>
      </c>
      <c r="AV382" s="13" t="s">
        <v>90</v>
      </c>
      <c r="AW382" s="13" t="s">
        <v>36</v>
      </c>
      <c r="AX382" s="13" t="s">
        <v>83</v>
      </c>
      <c r="AY382" s="251" t="s">
        <v>147</v>
      </c>
    </row>
    <row r="383" s="13" customFormat="1">
      <c r="A383" s="13"/>
      <c r="B383" s="241"/>
      <c r="C383" s="242"/>
      <c r="D383" s="243" t="s">
        <v>157</v>
      </c>
      <c r="E383" s="244" t="s">
        <v>1</v>
      </c>
      <c r="F383" s="245" t="s">
        <v>444</v>
      </c>
      <c r="G383" s="242"/>
      <c r="H383" s="244" t="s">
        <v>1</v>
      </c>
      <c r="I383" s="246"/>
      <c r="J383" s="242"/>
      <c r="K383" s="242"/>
      <c r="L383" s="247"/>
      <c r="M383" s="248"/>
      <c r="N383" s="249"/>
      <c r="O383" s="249"/>
      <c r="P383" s="249"/>
      <c r="Q383" s="249"/>
      <c r="R383" s="249"/>
      <c r="S383" s="249"/>
      <c r="T383" s="250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51" t="s">
        <v>157</v>
      </c>
      <c r="AU383" s="251" t="s">
        <v>92</v>
      </c>
      <c r="AV383" s="13" t="s">
        <v>90</v>
      </c>
      <c r="AW383" s="13" t="s">
        <v>36</v>
      </c>
      <c r="AX383" s="13" t="s">
        <v>83</v>
      </c>
      <c r="AY383" s="251" t="s">
        <v>147</v>
      </c>
    </row>
    <row r="384" s="14" customFormat="1">
      <c r="A384" s="14"/>
      <c r="B384" s="252"/>
      <c r="C384" s="253"/>
      <c r="D384" s="243" t="s">
        <v>157</v>
      </c>
      <c r="E384" s="254" t="s">
        <v>1</v>
      </c>
      <c r="F384" s="255" t="s">
        <v>445</v>
      </c>
      <c r="G384" s="253"/>
      <c r="H384" s="256">
        <v>5.6299999999999999</v>
      </c>
      <c r="I384" s="257"/>
      <c r="J384" s="253"/>
      <c r="K384" s="253"/>
      <c r="L384" s="258"/>
      <c r="M384" s="259"/>
      <c r="N384" s="260"/>
      <c r="O384" s="260"/>
      <c r="P384" s="260"/>
      <c r="Q384" s="260"/>
      <c r="R384" s="260"/>
      <c r="S384" s="260"/>
      <c r="T384" s="261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62" t="s">
        <v>157</v>
      </c>
      <c r="AU384" s="262" t="s">
        <v>92</v>
      </c>
      <c r="AV384" s="14" t="s">
        <v>92</v>
      </c>
      <c r="AW384" s="14" t="s">
        <v>36</v>
      </c>
      <c r="AX384" s="14" t="s">
        <v>83</v>
      </c>
      <c r="AY384" s="262" t="s">
        <v>147</v>
      </c>
    </row>
    <row r="385" s="15" customFormat="1">
      <c r="A385" s="15"/>
      <c r="B385" s="263"/>
      <c r="C385" s="264"/>
      <c r="D385" s="243" t="s">
        <v>157</v>
      </c>
      <c r="E385" s="265" t="s">
        <v>1</v>
      </c>
      <c r="F385" s="266" t="s">
        <v>161</v>
      </c>
      <c r="G385" s="264"/>
      <c r="H385" s="267">
        <v>34.990000000000002</v>
      </c>
      <c r="I385" s="268"/>
      <c r="J385" s="264"/>
      <c r="K385" s="264"/>
      <c r="L385" s="269"/>
      <c r="M385" s="270"/>
      <c r="N385" s="271"/>
      <c r="O385" s="271"/>
      <c r="P385" s="271"/>
      <c r="Q385" s="271"/>
      <c r="R385" s="271"/>
      <c r="S385" s="271"/>
      <c r="T385" s="272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73" t="s">
        <v>157</v>
      </c>
      <c r="AU385" s="273" t="s">
        <v>92</v>
      </c>
      <c r="AV385" s="15" t="s">
        <v>155</v>
      </c>
      <c r="AW385" s="15" t="s">
        <v>36</v>
      </c>
      <c r="AX385" s="15" t="s">
        <v>90</v>
      </c>
      <c r="AY385" s="273" t="s">
        <v>147</v>
      </c>
    </row>
    <row r="386" s="2" customFormat="1" ht="24.15" customHeight="1">
      <c r="A386" s="39"/>
      <c r="B386" s="40"/>
      <c r="C386" s="228" t="s">
        <v>696</v>
      </c>
      <c r="D386" s="228" t="s">
        <v>150</v>
      </c>
      <c r="E386" s="229" t="s">
        <v>697</v>
      </c>
      <c r="F386" s="230" t="s">
        <v>698</v>
      </c>
      <c r="G386" s="231" t="s">
        <v>224</v>
      </c>
      <c r="H386" s="232">
        <v>1.591</v>
      </c>
      <c r="I386" s="233"/>
      <c r="J386" s="234">
        <f>ROUND(I386*H386,2)</f>
        <v>0</v>
      </c>
      <c r="K386" s="230" t="s">
        <v>154</v>
      </c>
      <c r="L386" s="45"/>
      <c r="M386" s="235" t="s">
        <v>1</v>
      </c>
      <c r="N386" s="236" t="s">
        <v>48</v>
      </c>
      <c r="O386" s="92"/>
      <c r="P386" s="237">
        <f>O386*H386</f>
        <v>0</v>
      </c>
      <c r="Q386" s="237">
        <v>0</v>
      </c>
      <c r="R386" s="237">
        <f>Q386*H386</f>
        <v>0</v>
      </c>
      <c r="S386" s="237">
        <v>0</v>
      </c>
      <c r="T386" s="238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39" t="s">
        <v>238</v>
      </c>
      <c r="AT386" s="239" t="s">
        <v>150</v>
      </c>
      <c r="AU386" s="239" t="s">
        <v>92</v>
      </c>
      <c r="AY386" s="18" t="s">
        <v>147</v>
      </c>
      <c r="BE386" s="240">
        <f>IF(N386="základní",J386,0)</f>
        <v>0</v>
      </c>
      <c r="BF386" s="240">
        <f>IF(N386="snížená",J386,0)</f>
        <v>0</v>
      </c>
      <c r="BG386" s="240">
        <f>IF(N386="zákl. přenesená",J386,0)</f>
        <v>0</v>
      </c>
      <c r="BH386" s="240">
        <f>IF(N386="sníž. přenesená",J386,0)</f>
        <v>0</v>
      </c>
      <c r="BI386" s="240">
        <f>IF(N386="nulová",J386,0)</f>
        <v>0</v>
      </c>
      <c r="BJ386" s="18" t="s">
        <v>90</v>
      </c>
      <c r="BK386" s="240">
        <f>ROUND(I386*H386,2)</f>
        <v>0</v>
      </c>
      <c r="BL386" s="18" t="s">
        <v>238</v>
      </c>
      <c r="BM386" s="239" t="s">
        <v>699</v>
      </c>
    </row>
    <row r="387" s="12" customFormat="1" ht="22.8" customHeight="1">
      <c r="A387" s="12"/>
      <c r="B387" s="213"/>
      <c r="C387" s="214"/>
      <c r="D387" s="215" t="s">
        <v>82</v>
      </c>
      <c r="E387" s="226" t="s">
        <v>313</v>
      </c>
      <c r="F387" s="226" t="s">
        <v>314</v>
      </c>
      <c r="G387" s="214"/>
      <c r="H387" s="214"/>
      <c r="I387" s="217"/>
      <c r="J387" s="227">
        <f>BK387</f>
        <v>0</v>
      </c>
      <c r="K387" s="214"/>
      <c r="L387" s="218"/>
      <c r="M387" s="219"/>
      <c r="N387" s="220"/>
      <c r="O387" s="220"/>
      <c r="P387" s="221">
        <f>SUM(P388:P481)</f>
        <v>0</v>
      </c>
      <c r="Q387" s="220"/>
      <c r="R387" s="221">
        <f>SUM(R388:R481)</f>
        <v>5.4911792000000004</v>
      </c>
      <c r="S387" s="220"/>
      <c r="T387" s="222">
        <f>SUM(T388:T481)</f>
        <v>0</v>
      </c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R387" s="223" t="s">
        <v>92</v>
      </c>
      <c r="AT387" s="224" t="s">
        <v>82</v>
      </c>
      <c r="AU387" s="224" t="s">
        <v>90</v>
      </c>
      <c r="AY387" s="223" t="s">
        <v>147</v>
      </c>
      <c r="BK387" s="225">
        <f>SUM(BK388:BK481)</f>
        <v>0</v>
      </c>
    </row>
    <row r="388" s="2" customFormat="1" ht="16.5" customHeight="1">
      <c r="A388" s="39"/>
      <c r="B388" s="40"/>
      <c r="C388" s="228" t="s">
        <v>700</v>
      </c>
      <c r="D388" s="228" t="s">
        <v>150</v>
      </c>
      <c r="E388" s="229" t="s">
        <v>701</v>
      </c>
      <c r="F388" s="230" t="s">
        <v>702</v>
      </c>
      <c r="G388" s="231" t="s">
        <v>153</v>
      </c>
      <c r="H388" s="232">
        <v>246.21000000000001</v>
      </c>
      <c r="I388" s="233"/>
      <c r="J388" s="234">
        <f>ROUND(I388*H388,2)</f>
        <v>0</v>
      </c>
      <c r="K388" s="230" t="s">
        <v>154</v>
      </c>
      <c r="L388" s="45"/>
      <c r="M388" s="235" t="s">
        <v>1</v>
      </c>
      <c r="N388" s="236" t="s">
        <v>48</v>
      </c>
      <c r="O388" s="92"/>
      <c r="P388" s="237">
        <f>O388*H388</f>
        <v>0</v>
      </c>
      <c r="Q388" s="237">
        <v>0</v>
      </c>
      <c r="R388" s="237">
        <f>Q388*H388</f>
        <v>0</v>
      </c>
      <c r="S388" s="237">
        <v>0</v>
      </c>
      <c r="T388" s="238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39" t="s">
        <v>238</v>
      </c>
      <c r="AT388" s="239" t="s">
        <v>150</v>
      </c>
      <c r="AU388" s="239" t="s">
        <v>92</v>
      </c>
      <c r="AY388" s="18" t="s">
        <v>147</v>
      </c>
      <c r="BE388" s="240">
        <f>IF(N388="základní",J388,0)</f>
        <v>0</v>
      </c>
      <c r="BF388" s="240">
        <f>IF(N388="snížená",J388,0)</f>
        <v>0</v>
      </c>
      <c r="BG388" s="240">
        <f>IF(N388="zákl. přenesená",J388,0)</f>
        <v>0</v>
      </c>
      <c r="BH388" s="240">
        <f>IF(N388="sníž. přenesená",J388,0)</f>
        <v>0</v>
      </c>
      <c r="BI388" s="240">
        <f>IF(N388="nulová",J388,0)</f>
        <v>0</v>
      </c>
      <c r="BJ388" s="18" t="s">
        <v>90</v>
      </c>
      <c r="BK388" s="240">
        <f>ROUND(I388*H388,2)</f>
        <v>0</v>
      </c>
      <c r="BL388" s="18" t="s">
        <v>238</v>
      </c>
      <c r="BM388" s="239" t="s">
        <v>703</v>
      </c>
    </row>
    <row r="389" s="13" customFormat="1">
      <c r="A389" s="13"/>
      <c r="B389" s="241"/>
      <c r="C389" s="242"/>
      <c r="D389" s="243" t="s">
        <v>157</v>
      </c>
      <c r="E389" s="244" t="s">
        <v>1</v>
      </c>
      <c r="F389" s="245" t="s">
        <v>704</v>
      </c>
      <c r="G389" s="242"/>
      <c r="H389" s="244" t="s">
        <v>1</v>
      </c>
      <c r="I389" s="246"/>
      <c r="J389" s="242"/>
      <c r="K389" s="242"/>
      <c r="L389" s="247"/>
      <c r="M389" s="248"/>
      <c r="N389" s="249"/>
      <c r="O389" s="249"/>
      <c r="P389" s="249"/>
      <c r="Q389" s="249"/>
      <c r="R389" s="249"/>
      <c r="S389" s="249"/>
      <c r="T389" s="250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51" t="s">
        <v>157</v>
      </c>
      <c r="AU389" s="251" t="s">
        <v>92</v>
      </c>
      <c r="AV389" s="13" t="s">
        <v>90</v>
      </c>
      <c r="AW389" s="13" t="s">
        <v>36</v>
      </c>
      <c r="AX389" s="13" t="s">
        <v>83</v>
      </c>
      <c r="AY389" s="251" t="s">
        <v>147</v>
      </c>
    </row>
    <row r="390" s="13" customFormat="1">
      <c r="A390" s="13"/>
      <c r="B390" s="241"/>
      <c r="C390" s="242"/>
      <c r="D390" s="243" t="s">
        <v>157</v>
      </c>
      <c r="E390" s="244" t="s">
        <v>1</v>
      </c>
      <c r="F390" s="245" t="s">
        <v>450</v>
      </c>
      <c r="G390" s="242"/>
      <c r="H390" s="244" t="s">
        <v>1</v>
      </c>
      <c r="I390" s="246"/>
      <c r="J390" s="242"/>
      <c r="K390" s="242"/>
      <c r="L390" s="247"/>
      <c r="M390" s="248"/>
      <c r="N390" s="249"/>
      <c r="O390" s="249"/>
      <c r="P390" s="249"/>
      <c r="Q390" s="249"/>
      <c r="R390" s="249"/>
      <c r="S390" s="249"/>
      <c r="T390" s="250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51" t="s">
        <v>157</v>
      </c>
      <c r="AU390" s="251" t="s">
        <v>92</v>
      </c>
      <c r="AV390" s="13" t="s">
        <v>90</v>
      </c>
      <c r="AW390" s="13" t="s">
        <v>36</v>
      </c>
      <c r="AX390" s="13" t="s">
        <v>83</v>
      </c>
      <c r="AY390" s="251" t="s">
        <v>147</v>
      </c>
    </row>
    <row r="391" s="13" customFormat="1">
      <c r="A391" s="13"/>
      <c r="B391" s="241"/>
      <c r="C391" s="242"/>
      <c r="D391" s="243" t="s">
        <v>157</v>
      </c>
      <c r="E391" s="244" t="s">
        <v>1</v>
      </c>
      <c r="F391" s="245" t="s">
        <v>451</v>
      </c>
      <c r="G391" s="242"/>
      <c r="H391" s="244" t="s">
        <v>1</v>
      </c>
      <c r="I391" s="246"/>
      <c r="J391" s="242"/>
      <c r="K391" s="242"/>
      <c r="L391" s="247"/>
      <c r="M391" s="248"/>
      <c r="N391" s="249"/>
      <c r="O391" s="249"/>
      <c r="P391" s="249"/>
      <c r="Q391" s="249"/>
      <c r="R391" s="249"/>
      <c r="S391" s="249"/>
      <c r="T391" s="250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51" t="s">
        <v>157</v>
      </c>
      <c r="AU391" s="251" t="s">
        <v>92</v>
      </c>
      <c r="AV391" s="13" t="s">
        <v>90</v>
      </c>
      <c r="AW391" s="13" t="s">
        <v>36</v>
      </c>
      <c r="AX391" s="13" t="s">
        <v>83</v>
      </c>
      <c r="AY391" s="251" t="s">
        <v>147</v>
      </c>
    </row>
    <row r="392" s="14" customFormat="1">
      <c r="A392" s="14"/>
      <c r="B392" s="252"/>
      <c r="C392" s="253"/>
      <c r="D392" s="243" t="s">
        <v>157</v>
      </c>
      <c r="E392" s="254" t="s">
        <v>1</v>
      </c>
      <c r="F392" s="255" t="s">
        <v>452</v>
      </c>
      <c r="G392" s="253"/>
      <c r="H392" s="256">
        <v>246.21000000000001</v>
      </c>
      <c r="I392" s="257"/>
      <c r="J392" s="253"/>
      <c r="K392" s="253"/>
      <c r="L392" s="258"/>
      <c r="M392" s="259"/>
      <c r="N392" s="260"/>
      <c r="O392" s="260"/>
      <c r="P392" s="260"/>
      <c r="Q392" s="260"/>
      <c r="R392" s="260"/>
      <c r="S392" s="260"/>
      <c r="T392" s="261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62" t="s">
        <v>157</v>
      </c>
      <c r="AU392" s="262" t="s">
        <v>92</v>
      </c>
      <c r="AV392" s="14" t="s">
        <v>92</v>
      </c>
      <c r="AW392" s="14" t="s">
        <v>36</v>
      </c>
      <c r="AX392" s="14" t="s">
        <v>83</v>
      </c>
      <c r="AY392" s="262" t="s">
        <v>147</v>
      </c>
    </row>
    <row r="393" s="15" customFormat="1">
      <c r="A393" s="15"/>
      <c r="B393" s="263"/>
      <c r="C393" s="264"/>
      <c r="D393" s="243" t="s">
        <v>157</v>
      </c>
      <c r="E393" s="265" t="s">
        <v>1</v>
      </c>
      <c r="F393" s="266" t="s">
        <v>161</v>
      </c>
      <c r="G393" s="264"/>
      <c r="H393" s="267">
        <v>246.21000000000001</v>
      </c>
      <c r="I393" s="268"/>
      <c r="J393" s="264"/>
      <c r="K393" s="264"/>
      <c r="L393" s="269"/>
      <c r="M393" s="270"/>
      <c r="N393" s="271"/>
      <c r="O393" s="271"/>
      <c r="P393" s="271"/>
      <c r="Q393" s="271"/>
      <c r="R393" s="271"/>
      <c r="S393" s="271"/>
      <c r="T393" s="272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73" t="s">
        <v>157</v>
      </c>
      <c r="AU393" s="273" t="s">
        <v>92</v>
      </c>
      <c r="AV393" s="15" t="s">
        <v>155</v>
      </c>
      <c r="AW393" s="15" t="s">
        <v>36</v>
      </c>
      <c r="AX393" s="15" t="s">
        <v>90</v>
      </c>
      <c r="AY393" s="273" t="s">
        <v>147</v>
      </c>
    </row>
    <row r="394" s="2" customFormat="1" ht="24.15" customHeight="1">
      <c r="A394" s="39"/>
      <c r="B394" s="40"/>
      <c r="C394" s="228" t="s">
        <v>705</v>
      </c>
      <c r="D394" s="228" t="s">
        <v>150</v>
      </c>
      <c r="E394" s="229" t="s">
        <v>706</v>
      </c>
      <c r="F394" s="230" t="s">
        <v>707</v>
      </c>
      <c r="G394" s="231" t="s">
        <v>153</v>
      </c>
      <c r="H394" s="232">
        <v>11.699999999999999</v>
      </c>
      <c r="I394" s="233"/>
      <c r="J394" s="234">
        <f>ROUND(I394*H394,2)</f>
        <v>0</v>
      </c>
      <c r="K394" s="230" t="s">
        <v>154</v>
      </c>
      <c r="L394" s="45"/>
      <c r="M394" s="235" t="s">
        <v>1</v>
      </c>
      <c r="N394" s="236" t="s">
        <v>48</v>
      </c>
      <c r="O394" s="92"/>
      <c r="P394" s="237">
        <f>O394*H394</f>
        <v>0</v>
      </c>
      <c r="Q394" s="237">
        <v>0</v>
      </c>
      <c r="R394" s="237">
        <f>Q394*H394</f>
        <v>0</v>
      </c>
      <c r="S394" s="237">
        <v>0</v>
      </c>
      <c r="T394" s="238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39" t="s">
        <v>238</v>
      </c>
      <c r="AT394" s="239" t="s">
        <v>150</v>
      </c>
      <c r="AU394" s="239" t="s">
        <v>92</v>
      </c>
      <c r="AY394" s="18" t="s">
        <v>147</v>
      </c>
      <c r="BE394" s="240">
        <f>IF(N394="základní",J394,0)</f>
        <v>0</v>
      </c>
      <c r="BF394" s="240">
        <f>IF(N394="snížená",J394,0)</f>
        <v>0</v>
      </c>
      <c r="BG394" s="240">
        <f>IF(N394="zákl. přenesená",J394,0)</f>
        <v>0</v>
      </c>
      <c r="BH394" s="240">
        <f>IF(N394="sníž. přenesená",J394,0)</f>
        <v>0</v>
      </c>
      <c r="BI394" s="240">
        <f>IF(N394="nulová",J394,0)</f>
        <v>0</v>
      </c>
      <c r="BJ394" s="18" t="s">
        <v>90</v>
      </c>
      <c r="BK394" s="240">
        <f>ROUND(I394*H394,2)</f>
        <v>0</v>
      </c>
      <c r="BL394" s="18" t="s">
        <v>238</v>
      </c>
      <c r="BM394" s="239" t="s">
        <v>708</v>
      </c>
    </row>
    <row r="395" s="13" customFormat="1">
      <c r="A395" s="13"/>
      <c r="B395" s="241"/>
      <c r="C395" s="242"/>
      <c r="D395" s="243" t="s">
        <v>157</v>
      </c>
      <c r="E395" s="244" t="s">
        <v>1</v>
      </c>
      <c r="F395" s="245" t="s">
        <v>704</v>
      </c>
      <c r="G395" s="242"/>
      <c r="H395" s="244" t="s">
        <v>1</v>
      </c>
      <c r="I395" s="246"/>
      <c r="J395" s="242"/>
      <c r="K395" s="242"/>
      <c r="L395" s="247"/>
      <c r="M395" s="248"/>
      <c r="N395" s="249"/>
      <c r="O395" s="249"/>
      <c r="P395" s="249"/>
      <c r="Q395" s="249"/>
      <c r="R395" s="249"/>
      <c r="S395" s="249"/>
      <c r="T395" s="250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51" t="s">
        <v>157</v>
      </c>
      <c r="AU395" s="251" t="s">
        <v>92</v>
      </c>
      <c r="AV395" s="13" t="s">
        <v>90</v>
      </c>
      <c r="AW395" s="13" t="s">
        <v>36</v>
      </c>
      <c r="AX395" s="13" t="s">
        <v>83</v>
      </c>
      <c r="AY395" s="251" t="s">
        <v>147</v>
      </c>
    </row>
    <row r="396" s="13" customFormat="1">
      <c r="A396" s="13"/>
      <c r="B396" s="241"/>
      <c r="C396" s="242"/>
      <c r="D396" s="243" t="s">
        <v>157</v>
      </c>
      <c r="E396" s="244" t="s">
        <v>1</v>
      </c>
      <c r="F396" s="245" t="s">
        <v>450</v>
      </c>
      <c r="G396" s="242"/>
      <c r="H396" s="244" t="s">
        <v>1</v>
      </c>
      <c r="I396" s="246"/>
      <c r="J396" s="242"/>
      <c r="K396" s="242"/>
      <c r="L396" s="247"/>
      <c r="M396" s="248"/>
      <c r="N396" s="249"/>
      <c r="O396" s="249"/>
      <c r="P396" s="249"/>
      <c r="Q396" s="249"/>
      <c r="R396" s="249"/>
      <c r="S396" s="249"/>
      <c r="T396" s="250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51" t="s">
        <v>157</v>
      </c>
      <c r="AU396" s="251" t="s">
        <v>92</v>
      </c>
      <c r="AV396" s="13" t="s">
        <v>90</v>
      </c>
      <c r="AW396" s="13" t="s">
        <v>36</v>
      </c>
      <c r="AX396" s="13" t="s">
        <v>83</v>
      </c>
      <c r="AY396" s="251" t="s">
        <v>147</v>
      </c>
    </row>
    <row r="397" s="13" customFormat="1">
      <c r="A397" s="13"/>
      <c r="B397" s="241"/>
      <c r="C397" s="242"/>
      <c r="D397" s="243" t="s">
        <v>157</v>
      </c>
      <c r="E397" s="244" t="s">
        <v>1</v>
      </c>
      <c r="F397" s="245" t="s">
        <v>709</v>
      </c>
      <c r="G397" s="242"/>
      <c r="H397" s="244" t="s">
        <v>1</v>
      </c>
      <c r="I397" s="246"/>
      <c r="J397" s="242"/>
      <c r="K397" s="242"/>
      <c r="L397" s="247"/>
      <c r="M397" s="248"/>
      <c r="N397" s="249"/>
      <c r="O397" s="249"/>
      <c r="P397" s="249"/>
      <c r="Q397" s="249"/>
      <c r="R397" s="249"/>
      <c r="S397" s="249"/>
      <c r="T397" s="250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51" t="s">
        <v>157</v>
      </c>
      <c r="AU397" s="251" t="s">
        <v>92</v>
      </c>
      <c r="AV397" s="13" t="s">
        <v>90</v>
      </c>
      <c r="AW397" s="13" t="s">
        <v>36</v>
      </c>
      <c r="AX397" s="13" t="s">
        <v>83</v>
      </c>
      <c r="AY397" s="251" t="s">
        <v>147</v>
      </c>
    </row>
    <row r="398" s="14" customFormat="1">
      <c r="A398" s="14"/>
      <c r="B398" s="252"/>
      <c r="C398" s="253"/>
      <c r="D398" s="243" t="s">
        <v>157</v>
      </c>
      <c r="E398" s="254" t="s">
        <v>1</v>
      </c>
      <c r="F398" s="255" t="s">
        <v>710</v>
      </c>
      <c r="G398" s="253"/>
      <c r="H398" s="256">
        <v>11.699999999999999</v>
      </c>
      <c r="I398" s="257"/>
      <c r="J398" s="253"/>
      <c r="K398" s="253"/>
      <c r="L398" s="258"/>
      <c r="M398" s="259"/>
      <c r="N398" s="260"/>
      <c r="O398" s="260"/>
      <c r="P398" s="260"/>
      <c r="Q398" s="260"/>
      <c r="R398" s="260"/>
      <c r="S398" s="260"/>
      <c r="T398" s="261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62" t="s">
        <v>157</v>
      </c>
      <c r="AU398" s="262" t="s">
        <v>92</v>
      </c>
      <c r="AV398" s="14" t="s">
        <v>92</v>
      </c>
      <c r="AW398" s="14" t="s">
        <v>36</v>
      </c>
      <c r="AX398" s="14" t="s">
        <v>83</v>
      </c>
      <c r="AY398" s="262" t="s">
        <v>147</v>
      </c>
    </row>
    <row r="399" s="15" customFormat="1">
      <c r="A399" s="15"/>
      <c r="B399" s="263"/>
      <c r="C399" s="264"/>
      <c r="D399" s="243" t="s">
        <v>157</v>
      </c>
      <c r="E399" s="265" t="s">
        <v>1</v>
      </c>
      <c r="F399" s="266" t="s">
        <v>161</v>
      </c>
      <c r="G399" s="264"/>
      <c r="H399" s="267">
        <v>11.699999999999999</v>
      </c>
      <c r="I399" s="268"/>
      <c r="J399" s="264"/>
      <c r="K399" s="264"/>
      <c r="L399" s="269"/>
      <c r="M399" s="270"/>
      <c r="N399" s="271"/>
      <c r="O399" s="271"/>
      <c r="P399" s="271"/>
      <c r="Q399" s="271"/>
      <c r="R399" s="271"/>
      <c r="S399" s="271"/>
      <c r="T399" s="272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73" t="s">
        <v>157</v>
      </c>
      <c r="AU399" s="273" t="s">
        <v>92</v>
      </c>
      <c r="AV399" s="15" t="s">
        <v>155</v>
      </c>
      <c r="AW399" s="15" t="s">
        <v>36</v>
      </c>
      <c r="AX399" s="15" t="s">
        <v>90</v>
      </c>
      <c r="AY399" s="273" t="s">
        <v>147</v>
      </c>
    </row>
    <row r="400" s="2" customFormat="1" ht="24.15" customHeight="1">
      <c r="A400" s="39"/>
      <c r="B400" s="40"/>
      <c r="C400" s="228" t="s">
        <v>711</v>
      </c>
      <c r="D400" s="228" t="s">
        <v>150</v>
      </c>
      <c r="E400" s="229" t="s">
        <v>712</v>
      </c>
      <c r="F400" s="230" t="s">
        <v>713</v>
      </c>
      <c r="G400" s="231" t="s">
        <v>153</v>
      </c>
      <c r="H400" s="232">
        <v>492.42000000000002</v>
      </c>
      <c r="I400" s="233"/>
      <c r="J400" s="234">
        <f>ROUND(I400*H400,2)</f>
        <v>0</v>
      </c>
      <c r="K400" s="230" t="s">
        <v>154</v>
      </c>
      <c r="L400" s="45"/>
      <c r="M400" s="235" t="s">
        <v>1</v>
      </c>
      <c r="N400" s="236" t="s">
        <v>48</v>
      </c>
      <c r="O400" s="92"/>
      <c r="P400" s="237">
        <f>O400*H400</f>
        <v>0</v>
      </c>
      <c r="Q400" s="237">
        <v>3.0000000000000001E-05</v>
      </c>
      <c r="R400" s="237">
        <f>Q400*H400</f>
        <v>0.0147726</v>
      </c>
      <c r="S400" s="237">
        <v>0</v>
      </c>
      <c r="T400" s="238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39" t="s">
        <v>238</v>
      </c>
      <c r="AT400" s="239" t="s">
        <v>150</v>
      </c>
      <c r="AU400" s="239" t="s">
        <v>92</v>
      </c>
      <c r="AY400" s="18" t="s">
        <v>147</v>
      </c>
      <c r="BE400" s="240">
        <f>IF(N400="základní",J400,0)</f>
        <v>0</v>
      </c>
      <c r="BF400" s="240">
        <f>IF(N400="snížená",J400,0)</f>
        <v>0</v>
      </c>
      <c r="BG400" s="240">
        <f>IF(N400="zákl. přenesená",J400,0)</f>
        <v>0</v>
      </c>
      <c r="BH400" s="240">
        <f>IF(N400="sníž. přenesená",J400,0)</f>
        <v>0</v>
      </c>
      <c r="BI400" s="240">
        <f>IF(N400="nulová",J400,0)</f>
        <v>0</v>
      </c>
      <c r="BJ400" s="18" t="s">
        <v>90</v>
      </c>
      <c r="BK400" s="240">
        <f>ROUND(I400*H400,2)</f>
        <v>0</v>
      </c>
      <c r="BL400" s="18" t="s">
        <v>238</v>
      </c>
      <c r="BM400" s="239" t="s">
        <v>714</v>
      </c>
    </row>
    <row r="401" s="13" customFormat="1">
      <c r="A401" s="13"/>
      <c r="B401" s="241"/>
      <c r="C401" s="242"/>
      <c r="D401" s="243" t="s">
        <v>157</v>
      </c>
      <c r="E401" s="244" t="s">
        <v>1</v>
      </c>
      <c r="F401" s="245" t="s">
        <v>715</v>
      </c>
      <c r="G401" s="242"/>
      <c r="H401" s="244" t="s">
        <v>1</v>
      </c>
      <c r="I401" s="246"/>
      <c r="J401" s="242"/>
      <c r="K401" s="242"/>
      <c r="L401" s="247"/>
      <c r="M401" s="248"/>
      <c r="N401" s="249"/>
      <c r="O401" s="249"/>
      <c r="P401" s="249"/>
      <c r="Q401" s="249"/>
      <c r="R401" s="249"/>
      <c r="S401" s="249"/>
      <c r="T401" s="250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51" t="s">
        <v>157</v>
      </c>
      <c r="AU401" s="251" t="s">
        <v>92</v>
      </c>
      <c r="AV401" s="13" t="s">
        <v>90</v>
      </c>
      <c r="AW401" s="13" t="s">
        <v>36</v>
      </c>
      <c r="AX401" s="13" t="s">
        <v>83</v>
      </c>
      <c r="AY401" s="251" t="s">
        <v>147</v>
      </c>
    </row>
    <row r="402" s="13" customFormat="1">
      <c r="A402" s="13"/>
      <c r="B402" s="241"/>
      <c r="C402" s="242"/>
      <c r="D402" s="243" t="s">
        <v>157</v>
      </c>
      <c r="E402" s="244" t="s">
        <v>1</v>
      </c>
      <c r="F402" s="245" t="s">
        <v>450</v>
      </c>
      <c r="G402" s="242"/>
      <c r="H402" s="244" t="s">
        <v>1</v>
      </c>
      <c r="I402" s="246"/>
      <c r="J402" s="242"/>
      <c r="K402" s="242"/>
      <c r="L402" s="247"/>
      <c r="M402" s="248"/>
      <c r="N402" s="249"/>
      <c r="O402" s="249"/>
      <c r="P402" s="249"/>
      <c r="Q402" s="249"/>
      <c r="R402" s="249"/>
      <c r="S402" s="249"/>
      <c r="T402" s="250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51" t="s">
        <v>157</v>
      </c>
      <c r="AU402" s="251" t="s">
        <v>92</v>
      </c>
      <c r="AV402" s="13" t="s">
        <v>90</v>
      </c>
      <c r="AW402" s="13" t="s">
        <v>36</v>
      </c>
      <c r="AX402" s="13" t="s">
        <v>83</v>
      </c>
      <c r="AY402" s="251" t="s">
        <v>147</v>
      </c>
    </row>
    <row r="403" s="13" customFormat="1">
      <c r="A403" s="13"/>
      <c r="B403" s="241"/>
      <c r="C403" s="242"/>
      <c r="D403" s="243" t="s">
        <v>157</v>
      </c>
      <c r="E403" s="244" t="s">
        <v>1</v>
      </c>
      <c r="F403" s="245" t="s">
        <v>451</v>
      </c>
      <c r="G403" s="242"/>
      <c r="H403" s="244" t="s">
        <v>1</v>
      </c>
      <c r="I403" s="246"/>
      <c r="J403" s="242"/>
      <c r="K403" s="242"/>
      <c r="L403" s="247"/>
      <c r="M403" s="248"/>
      <c r="N403" s="249"/>
      <c r="O403" s="249"/>
      <c r="P403" s="249"/>
      <c r="Q403" s="249"/>
      <c r="R403" s="249"/>
      <c r="S403" s="249"/>
      <c r="T403" s="250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51" t="s">
        <v>157</v>
      </c>
      <c r="AU403" s="251" t="s">
        <v>92</v>
      </c>
      <c r="AV403" s="13" t="s">
        <v>90</v>
      </c>
      <c r="AW403" s="13" t="s">
        <v>36</v>
      </c>
      <c r="AX403" s="13" t="s">
        <v>83</v>
      </c>
      <c r="AY403" s="251" t="s">
        <v>147</v>
      </c>
    </row>
    <row r="404" s="14" customFormat="1">
      <c r="A404" s="14"/>
      <c r="B404" s="252"/>
      <c r="C404" s="253"/>
      <c r="D404" s="243" t="s">
        <v>157</v>
      </c>
      <c r="E404" s="254" t="s">
        <v>1</v>
      </c>
      <c r="F404" s="255" t="s">
        <v>716</v>
      </c>
      <c r="G404" s="253"/>
      <c r="H404" s="256">
        <v>492.42000000000002</v>
      </c>
      <c r="I404" s="257"/>
      <c r="J404" s="253"/>
      <c r="K404" s="253"/>
      <c r="L404" s="258"/>
      <c r="M404" s="259"/>
      <c r="N404" s="260"/>
      <c r="O404" s="260"/>
      <c r="P404" s="260"/>
      <c r="Q404" s="260"/>
      <c r="R404" s="260"/>
      <c r="S404" s="260"/>
      <c r="T404" s="261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62" t="s">
        <v>157</v>
      </c>
      <c r="AU404" s="262" t="s">
        <v>92</v>
      </c>
      <c r="AV404" s="14" t="s">
        <v>92</v>
      </c>
      <c r="AW404" s="14" t="s">
        <v>36</v>
      </c>
      <c r="AX404" s="14" t="s">
        <v>83</v>
      </c>
      <c r="AY404" s="262" t="s">
        <v>147</v>
      </c>
    </row>
    <row r="405" s="15" customFormat="1">
      <c r="A405" s="15"/>
      <c r="B405" s="263"/>
      <c r="C405" s="264"/>
      <c r="D405" s="243" t="s">
        <v>157</v>
      </c>
      <c r="E405" s="265" t="s">
        <v>1</v>
      </c>
      <c r="F405" s="266" t="s">
        <v>161</v>
      </c>
      <c r="G405" s="264"/>
      <c r="H405" s="267">
        <v>492.42000000000002</v>
      </c>
      <c r="I405" s="268"/>
      <c r="J405" s="264"/>
      <c r="K405" s="264"/>
      <c r="L405" s="269"/>
      <c r="M405" s="270"/>
      <c r="N405" s="271"/>
      <c r="O405" s="271"/>
      <c r="P405" s="271"/>
      <c r="Q405" s="271"/>
      <c r="R405" s="271"/>
      <c r="S405" s="271"/>
      <c r="T405" s="272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73" t="s">
        <v>157</v>
      </c>
      <c r="AU405" s="273" t="s">
        <v>92</v>
      </c>
      <c r="AV405" s="15" t="s">
        <v>155</v>
      </c>
      <c r="AW405" s="15" t="s">
        <v>36</v>
      </c>
      <c r="AX405" s="15" t="s">
        <v>90</v>
      </c>
      <c r="AY405" s="273" t="s">
        <v>147</v>
      </c>
    </row>
    <row r="406" s="2" customFormat="1" ht="24.15" customHeight="1">
      <c r="A406" s="39"/>
      <c r="B406" s="40"/>
      <c r="C406" s="228" t="s">
        <v>717</v>
      </c>
      <c r="D406" s="228" t="s">
        <v>150</v>
      </c>
      <c r="E406" s="229" t="s">
        <v>718</v>
      </c>
      <c r="F406" s="230" t="s">
        <v>719</v>
      </c>
      <c r="G406" s="231" t="s">
        <v>153</v>
      </c>
      <c r="H406" s="232">
        <v>11.699999999999999</v>
      </c>
      <c r="I406" s="233"/>
      <c r="J406" s="234">
        <f>ROUND(I406*H406,2)</f>
        <v>0</v>
      </c>
      <c r="K406" s="230" t="s">
        <v>154</v>
      </c>
      <c r="L406" s="45"/>
      <c r="M406" s="235" t="s">
        <v>1</v>
      </c>
      <c r="N406" s="236" t="s">
        <v>48</v>
      </c>
      <c r="O406" s="92"/>
      <c r="P406" s="237">
        <f>O406*H406</f>
        <v>0</v>
      </c>
      <c r="Q406" s="237">
        <v>5.0000000000000002E-05</v>
      </c>
      <c r="R406" s="237">
        <f>Q406*H406</f>
        <v>0.00058500000000000002</v>
      </c>
      <c r="S406" s="237">
        <v>0</v>
      </c>
      <c r="T406" s="238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39" t="s">
        <v>238</v>
      </c>
      <c r="AT406" s="239" t="s">
        <v>150</v>
      </c>
      <c r="AU406" s="239" t="s">
        <v>92</v>
      </c>
      <c r="AY406" s="18" t="s">
        <v>147</v>
      </c>
      <c r="BE406" s="240">
        <f>IF(N406="základní",J406,0)</f>
        <v>0</v>
      </c>
      <c r="BF406" s="240">
        <f>IF(N406="snížená",J406,0)</f>
        <v>0</v>
      </c>
      <c r="BG406" s="240">
        <f>IF(N406="zákl. přenesená",J406,0)</f>
        <v>0</v>
      </c>
      <c r="BH406" s="240">
        <f>IF(N406="sníž. přenesená",J406,0)</f>
        <v>0</v>
      </c>
      <c r="BI406" s="240">
        <f>IF(N406="nulová",J406,0)</f>
        <v>0</v>
      </c>
      <c r="BJ406" s="18" t="s">
        <v>90</v>
      </c>
      <c r="BK406" s="240">
        <f>ROUND(I406*H406,2)</f>
        <v>0</v>
      </c>
      <c r="BL406" s="18" t="s">
        <v>238</v>
      </c>
      <c r="BM406" s="239" t="s">
        <v>720</v>
      </c>
    </row>
    <row r="407" s="13" customFormat="1">
      <c r="A407" s="13"/>
      <c r="B407" s="241"/>
      <c r="C407" s="242"/>
      <c r="D407" s="243" t="s">
        <v>157</v>
      </c>
      <c r="E407" s="244" t="s">
        <v>1</v>
      </c>
      <c r="F407" s="245" t="s">
        <v>721</v>
      </c>
      <c r="G407" s="242"/>
      <c r="H407" s="244" t="s">
        <v>1</v>
      </c>
      <c r="I407" s="246"/>
      <c r="J407" s="242"/>
      <c r="K407" s="242"/>
      <c r="L407" s="247"/>
      <c r="M407" s="248"/>
      <c r="N407" s="249"/>
      <c r="O407" s="249"/>
      <c r="P407" s="249"/>
      <c r="Q407" s="249"/>
      <c r="R407" s="249"/>
      <c r="S407" s="249"/>
      <c r="T407" s="250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51" t="s">
        <v>157</v>
      </c>
      <c r="AU407" s="251" t="s">
        <v>92</v>
      </c>
      <c r="AV407" s="13" t="s">
        <v>90</v>
      </c>
      <c r="AW407" s="13" t="s">
        <v>36</v>
      </c>
      <c r="AX407" s="13" t="s">
        <v>83</v>
      </c>
      <c r="AY407" s="251" t="s">
        <v>147</v>
      </c>
    </row>
    <row r="408" s="13" customFormat="1">
      <c r="A408" s="13"/>
      <c r="B408" s="241"/>
      <c r="C408" s="242"/>
      <c r="D408" s="243" t="s">
        <v>157</v>
      </c>
      <c r="E408" s="244" t="s">
        <v>1</v>
      </c>
      <c r="F408" s="245" t="s">
        <v>450</v>
      </c>
      <c r="G408" s="242"/>
      <c r="H408" s="244" t="s">
        <v>1</v>
      </c>
      <c r="I408" s="246"/>
      <c r="J408" s="242"/>
      <c r="K408" s="242"/>
      <c r="L408" s="247"/>
      <c r="M408" s="248"/>
      <c r="N408" s="249"/>
      <c r="O408" s="249"/>
      <c r="P408" s="249"/>
      <c r="Q408" s="249"/>
      <c r="R408" s="249"/>
      <c r="S408" s="249"/>
      <c r="T408" s="250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51" t="s">
        <v>157</v>
      </c>
      <c r="AU408" s="251" t="s">
        <v>92</v>
      </c>
      <c r="AV408" s="13" t="s">
        <v>90</v>
      </c>
      <c r="AW408" s="13" t="s">
        <v>36</v>
      </c>
      <c r="AX408" s="13" t="s">
        <v>83</v>
      </c>
      <c r="AY408" s="251" t="s">
        <v>147</v>
      </c>
    </row>
    <row r="409" s="13" customFormat="1">
      <c r="A409" s="13"/>
      <c r="B409" s="241"/>
      <c r="C409" s="242"/>
      <c r="D409" s="243" t="s">
        <v>157</v>
      </c>
      <c r="E409" s="244" t="s">
        <v>1</v>
      </c>
      <c r="F409" s="245" t="s">
        <v>709</v>
      </c>
      <c r="G409" s="242"/>
      <c r="H409" s="244" t="s">
        <v>1</v>
      </c>
      <c r="I409" s="246"/>
      <c r="J409" s="242"/>
      <c r="K409" s="242"/>
      <c r="L409" s="247"/>
      <c r="M409" s="248"/>
      <c r="N409" s="249"/>
      <c r="O409" s="249"/>
      <c r="P409" s="249"/>
      <c r="Q409" s="249"/>
      <c r="R409" s="249"/>
      <c r="S409" s="249"/>
      <c r="T409" s="250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51" t="s">
        <v>157</v>
      </c>
      <c r="AU409" s="251" t="s">
        <v>92</v>
      </c>
      <c r="AV409" s="13" t="s">
        <v>90</v>
      </c>
      <c r="AW409" s="13" t="s">
        <v>36</v>
      </c>
      <c r="AX409" s="13" t="s">
        <v>83</v>
      </c>
      <c r="AY409" s="251" t="s">
        <v>147</v>
      </c>
    </row>
    <row r="410" s="14" customFormat="1">
      <c r="A410" s="14"/>
      <c r="B410" s="252"/>
      <c r="C410" s="253"/>
      <c r="D410" s="243" t="s">
        <v>157</v>
      </c>
      <c r="E410" s="254" t="s">
        <v>1</v>
      </c>
      <c r="F410" s="255" t="s">
        <v>710</v>
      </c>
      <c r="G410" s="253"/>
      <c r="H410" s="256">
        <v>11.699999999999999</v>
      </c>
      <c r="I410" s="257"/>
      <c r="J410" s="253"/>
      <c r="K410" s="253"/>
      <c r="L410" s="258"/>
      <c r="M410" s="259"/>
      <c r="N410" s="260"/>
      <c r="O410" s="260"/>
      <c r="P410" s="260"/>
      <c r="Q410" s="260"/>
      <c r="R410" s="260"/>
      <c r="S410" s="260"/>
      <c r="T410" s="261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62" t="s">
        <v>157</v>
      </c>
      <c r="AU410" s="262" t="s">
        <v>92</v>
      </c>
      <c r="AV410" s="14" t="s">
        <v>92</v>
      </c>
      <c r="AW410" s="14" t="s">
        <v>36</v>
      </c>
      <c r="AX410" s="14" t="s">
        <v>83</v>
      </c>
      <c r="AY410" s="262" t="s">
        <v>147</v>
      </c>
    </row>
    <row r="411" s="15" customFormat="1">
      <c r="A411" s="15"/>
      <c r="B411" s="263"/>
      <c r="C411" s="264"/>
      <c r="D411" s="243" t="s">
        <v>157</v>
      </c>
      <c r="E411" s="265" t="s">
        <v>1</v>
      </c>
      <c r="F411" s="266" t="s">
        <v>161</v>
      </c>
      <c r="G411" s="264"/>
      <c r="H411" s="267">
        <v>11.699999999999999</v>
      </c>
      <c r="I411" s="268"/>
      <c r="J411" s="264"/>
      <c r="K411" s="264"/>
      <c r="L411" s="269"/>
      <c r="M411" s="270"/>
      <c r="N411" s="271"/>
      <c r="O411" s="271"/>
      <c r="P411" s="271"/>
      <c r="Q411" s="271"/>
      <c r="R411" s="271"/>
      <c r="S411" s="271"/>
      <c r="T411" s="272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73" t="s">
        <v>157</v>
      </c>
      <c r="AU411" s="273" t="s">
        <v>92</v>
      </c>
      <c r="AV411" s="15" t="s">
        <v>155</v>
      </c>
      <c r="AW411" s="15" t="s">
        <v>36</v>
      </c>
      <c r="AX411" s="15" t="s">
        <v>90</v>
      </c>
      <c r="AY411" s="273" t="s">
        <v>147</v>
      </c>
    </row>
    <row r="412" s="2" customFormat="1" ht="37.8" customHeight="1">
      <c r="A412" s="39"/>
      <c r="B412" s="40"/>
      <c r="C412" s="228" t="s">
        <v>722</v>
      </c>
      <c r="D412" s="228" t="s">
        <v>150</v>
      </c>
      <c r="E412" s="229" t="s">
        <v>723</v>
      </c>
      <c r="F412" s="230" t="s">
        <v>724</v>
      </c>
      <c r="G412" s="231" t="s">
        <v>153</v>
      </c>
      <c r="H412" s="232">
        <v>246.21000000000001</v>
      </c>
      <c r="I412" s="233"/>
      <c r="J412" s="234">
        <f>ROUND(I412*H412,2)</f>
        <v>0</v>
      </c>
      <c r="K412" s="230" t="s">
        <v>154</v>
      </c>
      <c r="L412" s="45"/>
      <c r="M412" s="235" t="s">
        <v>1</v>
      </c>
      <c r="N412" s="236" t="s">
        <v>48</v>
      </c>
      <c r="O412" s="92"/>
      <c r="P412" s="237">
        <f>O412*H412</f>
        <v>0</v>
      </c>
      <c r="Q412" s="237">
        <v>0.014999999999999999</v>
      </c>
      <c r="R412" s="237">
        <f>Q412*H412</f>
        <v>3.6931500000000002</v>
      </c>
      <c r="S412" s="237">
        <v>0</v>
      </c>
      <c r="T412" s="238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39" t="s">
        <v>238</v>
      </c>
      <c r="AT412" s="239" t="s">
        <v>150</v>
      </c>
      <c r="AU412" s="239" t="s">
        <v>92</v>
      </c>
      <c r="AY412" s="18" t="s">
        <v>147</v>
      </c>
      <c r="BE412" s="240">
        <f>IF(N412="základní",J412,0)</f>
        <v>0</v>
      </c>
      <c r="BF412" s="240">
        <f>IF(N412="snížená",J412,0)</f>
        <v>0</v>
      </c>
      <c r="BG412" s="240">
        <f>IF(N412="zákl. přenesená",J412,0)</f>
        <v>0</v>
      </c>
      <c r="BH412" s="240">
        <f>IF(N412="sníž. přenesená",J412,0)</f>
        <v>0</v>
      </c>
      <c r="BI412" s="240">
        <f>IF(N412="nulová",J412,0)</f>
        <v>0</v>
      </c>
      <c r="BJ412" s="18" t="s">
        <v>90</v>
      </c>
      <c r="BK412" s="240">
        <f>ROUND(I412*H412,2)</f>
        <v>0</v>
      </c>
      <c r="BL412" s="18" t="s">
        <v>238</v>
      </c>
      <c r="BM412" s="239" t="s">
        <v>725</v>
      </c>
    </row>
    <row r="413" s="13" customFormat="1">
      <c r="A413" s="13"/>
      <c r="B413" s="241"/>
      <c r="C413" s="242"/>
      <c r="D413" s="243" t="s">
        <v>157</v>
      </c>
      <c r="E413" s="244" t="s">
        <v>1</v>
      </c>
      <c r="F413" s="245" t="s">
        <v>726</v>
      </c>
      <c r="G413" s="242"/>
      <c r="H413" s="244" t="s">
        <v>1</v>
      </c>
      <c r="I413" s="246"/>
      <c r="J413" s="242"/>
      <c r="K413" s="242"/>
      <c r="L413" s="247"/>
      <c r="M413" s="248"/>
      <c r="N413" s="249"/>
      <c r="O413" s="249"/>
      <c r="P413" s="249"/>
      <c r="Q413" s="249"/>
      <c r="R413" s="249"/>
      <c r="S413" s="249"/>
      <c r="T413" s="250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51" t="s">
        <v>157</v>
      </c>
      <c r="AU413" s="251" t="s">
        <v>92</v>
      </c>
      <c r="AV413" s="13" t="s">
        <v>90</v>
      </c>
      <c r="AW413" s="13" t="s">
        <v>36</v>
      </c>
      <c r="AX413" s="13" t="s">
        <v>83</v>
      </c>
      <c r="AY413" s="251" t="s">
        <v>147</v>
      </c>
    </row>
    <row r="414" s="13" customFormat="1">
      <c r="A414" s="13"/>
      <c r="B414" s="241"/>
      <c r="C414" s="242"/>
      <c r="D414" s="243" t="s">
        <v>157</v>
      </c>
      <c r="E414" s="244" t="s">
        <v>1</v>
      </c>
      <c r="F414" s="245" t="s">
        <v>450</v>
      </c>
      <c r="G414" s="242"/>
      <c r="H414" s="244" t="s">
        <v>1</v>
      </c>
      <c r="I414" s="246"/>
      <c r="J414" s="242"/>
      <c r="K414" s="242"/>
      <c r="L414" s="247"/>
      <c r="M414" s="248"/>
      <c r="N414" s="249"/>
      <c r="O414" s="249"/>
      <c r="P414" s="249"/>
      <c r="Q414" s="249"/>
      <c r="R414" s="249"/>
      <c r="S414" s="249"/>
      <c r="T414" s="250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51" t="s">
        <v>157</v>
      </c>
      <c r="AU414" s="251" t="s">
        <v>92</v>
      </c>
      <c r="AV414" s="13" t="s">
        <v>90</v>
      </c>
      <c r="AW414" s="13" t="s">
        <v>36</v>
      </c>
      <c r="AX414" s="13" t="s">
        <v>83</v>
      </c>
      <c r="AY414" s="251" t="s">
        <v>147</v>
      </c>
    </row>
    <row r="415" s="13" customFormat="1">
      <c r="A415" s="13"/>
      <c r="B415" s="241"/>
      <c r="C415" s="242"/>
      <c r="D415" s="243" t="s">
        <v>157</v>
      </c>
      <c r="E415" s="244" t="s">
        <v>1</v>
      </c>
      <c r="F415" s="245" t="s">
        <v>451</v>
      </c>
      <c r="G415" s="242"/>
      <c r="H415" s="244" t="s">
        <v>1</v>
      </c>
      <c r="I415" s="246"/>
      <c r="J415" s="242"/>
      <c r="K415" s="242"/>
      <c r="L415" s="247"/>
      <c r="M415" s="248"/>
      <c r="N415" s="249"/>
      <c r="O415" s="249"/>
      <c r="P415" s="249"/>
      <c r="Q415" s="249"/>
      <c r="R415" s="249"/>
      <c r="S415" s="249"/>
      <c r="T415" s="250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51" t="s">
        <v>157</v>
      </c>
      <c r="AU415" s="251" t="s">
        <v>92</v>
      </c>
      <c r="AV415" s="13" t="s">
        <v>90</v>
      </c>
      <c r="AW415" s="13" t="s">
        <v>36</v>
      </c>
      <c r="AX415" s="13" t="s">
        <v>83</v>
      </c>
      <c r="AY415" s="251" t="s">
        <v>147</v>
      </c>
    </row>
    <row r="416" s="14" customFormat="1">
      <c r="A416" s="14"/>
      <c r="B416" s="252"/>
      <c r="C416" s="253"/>
      <c r="D416" s="243" t="s">
        <v>157</v>
      </c>
      <c r="E416" s="254" t="s">
        <v>1</v>
      </c>
      <c r="F416" s="255" t="s">
        <v>452</v>
      </c>
      <c r="G416" s="253"/>
      <c r="H416" s="256">
        <v>246.21000000000001</v>
      </c>
      <c r="I416" s="257"/>
      <c r="J416" s="253"/>
      <c r="K416" s="253"/>
      <c r="L416" s="258"/>
      <c r="M416" s="259"/>
      <c r="N416" s="260"/>
      <c r="O416" s="260"/>
      <c r="P416" s="260"/>
      <c r="Q416" s="260"/>
      <c r="R416" s="260"/>
      <c r="S416" s="260"/>
      <c r="T416" s="261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62" t="s">
        <v>157</v>
      </c>
      <c r="AU416" s="262" t="s">
        <v>92</v>
      </c>
      <c r="AV416" s="14" t="s">
        <v>92</v>
      </c>
      <c r="AW416" s="14" t="s">
        <v>36</v>
      </c>
      <c r="AX416" s="14" t="s">
        <v>83</v>
      </c>
      <c r="AY416" s="262" t="s">
        <v>147</v>
      </c>
    </row>
    <row r="417" s="15" customFormat="1">
      <c r="A417" s="15"/>
      <c r="B417" s="263"/>
      <c r="C417" s="264"/>
      <c r="D417" s="243" t="s">
        <v>157</v>
      </c>
      <c r="E417" s="265" t="s">
        <v>1</v>
      </c>
      <c r="F417" s="266" t="s">
        <v>161</v>
      </c>
      <c r="G417" s="264"/>
      <c r="H417" s="267">
        <v>246.21000000000001</v>
      </c>
      <c r="I417" s="268"/>
      <c r="J417" s="264"/>
      <c r="K417" s="264"/>
      <c r="L417" s="269"/>
      <c r="M417" s="270"/>
      <c r="N417" s="271"/>
      <c r="O417" s="271"/>
      <c r="P417" s="271"/>
      <c r="Q417" s="271"/>
      <c r="R417" s="271"/>
      <c r="S417" s="271"/>
      <c r="T417" s="272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73" t="s">
        <v>157</v>
      </c>
      <c r="AU417" s="273" t="s">
        <v>92</v>
      </c>
      <c r="AV417" s="15" t="s">
        <v>155</v>
      </c>
      <c r="AW417" s="15" t="s">
        <v>36</v>
      </c>
      <c r="AX417" s="15" t="s">
        <v>90</v>
      </c>
      <c r="AY417" s="273" t="s">
        <v>147</v>
      </c>
    </row>
    <row r="418" s="2" customFormat="1" ht="37.8" customHeight="1">
      <c r="A418" s="39"/>
      <c r="B418" s="40"/>
      <c r="C418" s="228" t="s">
        <v>727</v>
      </c>
      <c r="D418" s="228" t="s">
        <v>150</v>
      </c>
      <c r="E418" s="229" t="s">
        <v>728</v>
      </c>
      <c r="F418" s="230" t="s">
        <v>729</v>
      </c>
      <c r="G418" s="231" t="s">
        <v>153</v>
      </c>
      <c r="H418" s="232">
        <v>11.699999999999999</v>
      </c>
      <c r="I418" s="233"/>
      <c r="J418" s="234">
        <f>ROUND(I418*H418,2)</f>
        <v>0</v>
      </c>
      <c r="K418" s="230" t="s">
        <v>154</v>
      </c>
      <c r="L418" s="45"/>
      <c r="M418" s="235" t="s">
        <v>1</v>
      </c>
      <c r="N418" s="236" t="s">
        <v>48</v>
      </c>
      <c r="O418" s="92"/>
      <c r="P418" s="237">
        <f>O418*H418</f>
        <v>0</v>
      </c>
      <c r="Q418" s="237">
        <v>0.0049500000000000004</v>
      </c>
      <c r="R418" s="237">
        <f>Q418*H418</f>
        <v>0.057915000000000001</v>
      </c>
      <c r="S418" s="237">
        <v>0</v>
      </c>
      <c r="T418" s="238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39" t="s">
        <v>238</v>
      </c>
      <c r="AT418" s="239" t="s">
        <v>150</v>
      </c>
      <c r="AU418" s="239" t="s">
        <v>92</v>
      </c>
      <c r="AY418" s="18" t="s">
        <v>147</v>
      </c>
      <c r="BE418" s="240">
        <f>IF(N418="základní",J418,0)</f>
        <v>0</v>
      </c>
      <c r="BF418" s="240">
        <f>IF(N418="snížená",J418,0)</f>
        <v>0</v>
      </c>
      <c r="BG418" s="240">
        <f>IF(N418="zákl. přenesená",J418,0)</f>
        <v>0</v>
      </c>
      <c r="BH418" s="240">
        <f>IF(N418="sníž. přenesená",J418,0)</f>
        <v>0</v>
      </c>
      <c r="BI418" s="240">
        <f>IF(N418="nulová",J418,0)</f>
        <v>0</v>
      </c>
      <c r="BJ418" s="18" t="s">
        <v>90</v>
      </c>
      <c r="BK418" s="240">
        <f>ROUND(I418*H418,2)</f>
        <v>0</v>
      </c>
      <c r="BL418" s="18" t="s">
        <v>238</v>
      </c>
      <c r="BM418" s="239" t="s">
        <v>730</v>
      </c>
    </row>
    <row r="419" s="13" customFormat="1">
      <c r="A419" s="13"/>
      <c r="B419" s="241"/>
      <c r="C419" s="242"/>
      <c r="D419" s="243" t="s">
        <v>157</v>
      </c>
      <c r="E419" s="244" t="s">
        <v>1</v>
      </c>
      <c r="F419" s="245" t="s">
        <v>726</v>
      </c>
      <c r="G419" s="242"/>
      <c r="H419" s="244" t="s">
        <v>1</v>
      </c>
      <c r="I419" s="246"/>
      <c r="J419" s="242"/>
      <c r="K419" s="242"/>
      <c r="L419" s="247"/>
      <c r="M419" s="248"/>
      <c r="N419" s="249"/>
      <c r="O419" s="249"/>
      <c r="P419" s="249"/>
      <c r="Q419" s="249"/>
      <c r="R419" s="249"/>
      <c r="S419" s="249"/>
      <c r="T419" s="250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51" t="s">
        <v>157</v>
      </c>
      <c r="AU419" s="251" t="s">
        <v>92</v>
      </c>
      <c r="AV419" s="13" t="s">
        <v>90</v>
      </c>
      <c r="AW419" s="13" t="s">
        <v>36</v>
      </c>
      <c r="AX419" s="13" t="s">
        <v>83</v>
      </c>
      <c r="AY419" s="251" t="s">
        <v>147</v>
      </c>
    </row>
    <row r="420" s="13" customFormat="1">
      <c r="A420" s="13"/>
      <c r="B420" s="241"/>
      <c r="C420" s="242"/>
      <c r="D420" s="243" t="s">
        <v>157</v>
      </c>
      <c r="E420" s="244" t="s">
        <v>1</v>
      </c>
      <c r="F420" s="245" t="s">
        <v>450</v>
      </c>
      <c r="G420" s="242"/>
      <c r="H420" s="244" t="s">
        <v>1</v>
      </c>
      <c r="I420" s="246"/>
      <c r="J420" s="242"/>
      <c r="K420" s="242"/>
      <c r="L420" s="247"/>
      <c r="M420" s="248"/>
      <c r="N420" s="249"/>
      <c r="O420" s="249"/>
      <c r="P420" s="249"/>
      <c r="Q420" s="249"/>
      <c r="R420" s="249"/>
      <c r="S420" s="249"/>
      <c r="T420" s="250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51" t="s">
        <v>157</v>
      </c>
      <c r="AU420" s="251" t="s">
        <v>92</v>
      </c>
      <c r="AV420" s="13" t="s">
        <v>90</v>
      </c>
      <c r="AW420" s="13" t="s">
        <v>36</v>
      </c>
      <c r="AX420" s="13" t="s">
        <v>83</v>
      </c>
      <c r="AY420" s="251" t="s">
        <v>147</v>
      </c>
    </row>
    <row r="421" s="13" customFormat="1">
      <c r="A421" s="13"/>
      <c r="B421" s="241"/>
      <c r="C421" s="242"/>
      <c r="D421" s="243" t="s">
        <v>157</v>
      </c>
      <c r="E421" s="244" t="s">
        <v>1</v>
      </c>
      <c r="F421" s="245" t="s">
        <v>709</v>
      </c>
      <c r="G421" s="242"/>
      <c r="H421" s="244" t="s">
        <v>1</v>
      </c>
      <c r="I421" s="246"/>
      <c r="J421" s="242"/>
      <c r="K421" s="242"/>
      <c r="L421" s="247"/>
      <c r="M421" s="248"/>
      <c r="N421" s="249"/>
      <c r="O421" s="249"/>
      <c r="P421" s="249"/>
      <c r="Q421" s="249"/>
      <c r="R421" s="249"/>
      <c r="S421" s="249"/>
      <c r="T421" s="250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51" t="s">
        <v>157</v>
      </c>
      <c r="AU421" s="251" t="s">
        <v>92</v>
      </c>
      <c r="AV421" s="13" t="s">
        <v>90</v>
      </c>
      <c r="AW421" s="13" t="s">
        <v>36</v>
      </c>
      <c r="AX421" s="13" t="s">
        <v>83</v>
      </c>
      <c r="AY421" s="251" t="s">
        <v>147</v>
      </c>
    </row>
    <row r="422" s="14" customFormat="1">
      <c r="A422" s="14"/>
      <c r="B422" s="252"/>
      <c r="C422" s="253"/>
      <c r="D422" s="243" t="s">
        <v>157</v>
      </c>
      <c r="E422" s="254" t="s">
        <v>1</v>
      </c>
      <c r="F422" s="255" t="s">
        <v>710</v>
      </c>
      <c r="G422" s="253"/>
      <c r="H422" s="256">
        <v>11.699999999999999</v>
      </c>
      <c r="I422" s="257"/>
      <c r="J422" s="253"/>
      <c r="K422" s="253"/>
      <c r="L422" s="258"/>
      <c r="M422" s="259"/>
      <c r="N422" s="260"/>
      <c r="O422" s="260"/>
      <c r="P422" s="260"/>
      <c r="Q422" s="260"/>
      <c r="R422" s="260"/>
      <c r="S422" s="260"/>
      <c r="T422" s="261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62" t="s">
        <v>157</v>
      </c>
      <c r="AU422" s="262" t="s">
        <v>92</v>
      </c>
      <c r="AV422" s="14" t="s">
        <v>92</v>
      </c>
      <c r="AW422" s="14" t="s">
        <v>36</v>
      </c>
      <c r="AX422" s="14" t="s">
        <v>83</v>
      </c>
      <c r="AY422" s="262" t="s">
        <v>147</v>
      </c>
    </row>
    <row r="423" s="15" customFormat="1">
      <c r="A423" s="15"/>
      <c r="B423" s="263"/>
      <c r="C423" s="264"/>
      <c r="D423" s="243" t="s">
        <v>157</v>
      </c>
      <c r="E423" s="265" t="s">
        <v>1</v>
      </c>
      <c r="F423" s="266" t="s">
        <v>161</v>
      </c>
      <c r="G423" s="264"/>
      <c r="H423" s="267">
        <v>11.699999999999999</v>
      </c>
      <c r="I423" s="268"/>
      <c r="J423" s="264"/>
      <c r="K423" s="264"/>
      <c r="L423" s="269"/>
      <c r="M423" s="270"/>
      <c r="N423" s="271"/>
      <c r="O423" s="271"/>
      <c r="P423" s="271"/>
      <c r="Q423" s="271"/>
      <c r="R423" s="271"/>
      <c r="S423" s="271"/>
      <c r="T423" s="272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73" t="s">
        <v>157</v>
      </c>
      <c r="AU423" s="273" t="s">
        <v>92</v>
      </c>
      <c r="AV423" s="15" t="s">
        <v>155</v>
      </c>
      <c r="AW423" s="15" t="s">
        <v>36</v>
      </c>
      <c r="AX423" s="15" t="s">
        <v>90</v>
      </c>
      <c r="AY423" s="273" t="s">
        <v>147</v>
      </c>
    </row>
    <row r="424" s="2" customFormat="1" ht="16.5" customHeight="1">
      <c r="A424" s="39"/>
      <c r="B424" s="40"/>
      <c r="C424" s="228" t="s">
        <v>731</v>
      </c>
      <c r="D424" s="228" t="s">
        <v>150</v>
      </c>
      <c r="E424" s="229" t="s">
        <v>732</v>
      </c>
      <c r="F424" s="230" t="s">
        <v>733</v>
      </c>
      <c r="G424" s="231" t="s">
        <v>153</v>
      </c>
      <c r="H424" s="232">
        <v>246.21000000000001</v>
      </c>
      <c r="I424" s="233"/>
      <c r="J424" s="234">
        <f>ROUND(I424*H424,2)</f>
        <v>0</v>
      </c>
      <c r="K424" s="230" t="s">
        <v>154</v>
      </c>
      <c r="L424" s="45"/>
      <c r="M424" s="235" t="s">
        <v>1</v>
      </c>
      <c r="N424" s="236" t="s">
        <v>48</v>
      </c>
      <c r="O424" s="92"/>
      <c r="P424" s="237">
        <f>O424*H424</f>
        <v>0</v>
      </c>
      <c r="Q424" s="237">
        <v>0.00029999999999999997</v>
      </c>
      <c r="R424" s="237">
        <f>Q424*H424</f>
        <v>0.073862999999999998</v>
      </c>
      <c r="S424" s="237">
        <v>0</v>
      </c>
      <c r="T424" s="238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39" t="s">
        <v>238</v>
      </c>
      <c r="AT424" s="239" t="s">
        <v>150</v>
      </c>
      <c r="AU424" s="239" t="s">
        <v>92</v>
      </c>
      <c r="AY424" s="18" t="s">
        <v>147</v>
      </c>
      <c r="BE424" s="240">
        <f>IF(N424="základní",J424,0)</f>
        <v>0</v>
      </c>
      <c r="BF424" s="240">
        <f>IF(N424="snížená",J424,0)</f>
        <v>0</v>
      </c>
      <c r="BG424" s="240">
        <f>IF(N424="zákl. přenesená",J424,0)</f>
        <v>0</v>
      </c>
      <c r="BH424" s="240">
        <f>IF(N424="sníž. přenesená",J424,0)</f>
        <v>0</v>
      </c>
      <c r="BI424" s="240">
        <f>IF(N424="nulová",J424,0)</f>
        <v>0</v>
      </c>
      <c r="BJ424" s="18" t="s">
        <v>90</v>
      </c>
      <c r="BK424" s="240">
        <f>ROUND(I424*H424,2)</f>
        <v>0</v>
      </c>
      <c r="BL424" s="18" t="s">
        <v>238</v>
      </c>
      <c r="BM424" s="239" t="s">
        <v>734</v>
      </c>
    </row>
    <row r="425" s="13" customFormat="1">
      <c r="A425" s="13"/>
      <c r="B425" s="241"/>
      <c r="C425" s="242"/>
      <c r="D425" s="243" t="s">
        <v>157</v>
      </c>
      <c r="E425" s="244" t="s">
        <v>1</v>
      </c>
      <c r="F425" s="245" t="s">
        <v>735</v>
      </c>
      <c r="G425" s="242"/>
      <c r="H425" s="244" t="s">
        <v>1</v>
      </c>
      <c r="I425" s="246"/>
      <c r="J425" s="242"/>
      <c r="K425" s="242"/>
      <c r="L425" s="247"/>
      <c r="M425" s="248"/>
      <c r="N425" s="249"/>
      <c r="O425" s="249"/>
      <c r="P425" s="249"/>
      <c r="Q425" s="249"/>
      <c r="R425" s="249"/>
      <c r="S425" s="249"/>
      <c r="T425" s="250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51" t="s">
        <v>157</v>
      </c>
      <c r="AU425" s="251" t="s">
        <v>92</v>
      </c>
      <c r="AV425" s="13" t="s">
        <v>90</v>
      </c>
      <c r="AW425" s="13" t="s">
        <v>36</v>
      </c>
      <c r="AX425" s="13" t="s">
        <v>83</v>
      </c>
      <c r="AY425" s="251" t="s">
        <v>147</v>
      </c>
    </row>
    <row r="426" s="13" customFormat="1">
      <c r="A426" s="13"/>
      <c r="B426" s="241"/>
      <c r="C426" s="242"/>
      <c r="D426" s="243" t="s">
        <v>157</v>
      </c>
      <c r="E426" s="244" t="s">
        <v>1</v>
      </c>
      <c r="F426" s="245" t="s">
        <v>450</v>
      </c>
      <c r="G426" s="242"/>
      <c r="H426" s="244" t="s">
        <v>1</v>
      </c>
      <c r="I426" s="246"/>
      <c r="J426" s="242"/>
      <c r="K426" s="242"/>
      <c r="L426" s="247"/>
      <c r="M426" s="248"/>
      <c r="N426" s="249"/>
      <c r="O426" s="249"/>
      <c r="P426" s="249"/>
      <c r="Q426" s="249"/>
      <c r="R426" s="249"/>
      <c r="S426" s="249"/>
      <c r="T426" s="250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51" t="s">
        <v>157</v>
      </c>
      <c r="AU426" s="251" t="s">
        <v>92</v>
      </c>
      <c r="AV426" s="13" t="s">
        <v>90</v>
      </c>
      <c r="AW426" s="13" t="s">
        <v>36</v>
      </c>
      <c r="AX426" s="13" t="s">
        <v>83</v>
      </c>
      <c r="AY426" s="251" t="s">
        <v>147</v>
      </c>
    </row>
    <row r="427" s="13" customFormat="1">
      <c r="A427" s="13"/>
      <c r="B427" s="241"/>
      <c r="C427" s="242"/>
      <c r="D427" s="243" t="s">
        <v>157</v>
      </c>
      <c r="E427" s="244" t="s">
        <v>1</v>
      </c>
      <c r="F427" s="245" t="s">
        <v>451</v>
      </c>
      <c r="G427" s="242"/>
      <c r="H427" s="244" t="s">
        <v>1</v>
      </c>
      <c r="I427" s="246"/>
      <c r="J427" s="242"/>
      <c r="K427" s="242"/>
      <c r="L427" s="247"/>
      <c r="M427" s="248"/>
      <c r="N427" s="249"/>
      <c r="O427" s="249"/>
      <c r="P427" s="249"/>
      <c r="Q427" s="249"/>
      <c r="R427" s="249"/>
      <c r="S427" s="249"/>
      <c r="T427" s="250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51" t="s">
        <v>157</v>
      </c>
      <c r="AU427" s="251" t="s">
        <v>92</v>
      </c>
      <c r="AV427" s="13" t="s">
        <v>90</v>
      </c>
      <c r="AW427" s="13" t="s">
        <v>36</v>
      </c>
      <c r="AX427" s="13" t="s">
        <v>83</v>
      </c>
      <c r="AY427" s="251" t="s">
        <v>147</v>
      </c>
    </row>
    <row r="428" s="14" customFormat="1">
      <c r="A428" s="14"/>
      <c r="B428" s="252"/>
      <c r="C428" s="253"/>
      <c r="D428" s="243" t="s">
        <v>157</v>
      </c>
      <c r="E428" s="254" t="s">
        <v>1</v>
      </c>
      <c r="F428" s="255" t="s">
        <v>736</v>
      </c>
      <c r="G428" s="253"/>
      <c r="H428" s="256">
        <v>246.21000000000001</v>
      </c>
      <c r="I428" s="257"/>
      <c r="J428" s="253"/>
      <c r="K428" s="253"/>
      <c r="L428" s="258"/>
      <c r="M428" s="259"/>
      <c r="N428" s="260"/>
      <c r="O428" s="260"/>
      <c r="P428" s="260"/>
      <c r="Q428" s="260"/>
      <c r="R428" s="260"/>
      <c r="S428" s="260"/>
      <c r="T428" s="261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62" t="s">
        <v>157</v>
      </c>
      <c r="AU428" s="262" t="s">
        <v>92</v>
      </c>
      <c r="AV428" s="14" t="s">
        <v>92</v>
      </c>
      <c r="AW428" s="14" t="s">
        <v>36</v>
      </c>
      <c r="AX428" s="14" t="s">
        <v>83</v>
      </c>
      <c r="AY428" s="262" t="s">
        <v>147</v>
      </c>
    </row>
    <row r="429" s="16" customFormat="1">
      <c r="A429" s="16"/>
      <c r="B429" s="289"/>
      <c r="C429" s="290"/>
      <c r="D429" s="243" t="s">
        <v>157</v>
      </c>
      <c r="E429" s="291" t="s">
        <v>380</v>
      </c>
      <c r="F429" s="292" t="s">
        <v>438</v>
      </c>
      <c r="G429" s="290"/>
      <c r="H429" s="293">
        <v>246.21000000000001</v>
      </c>
      <c r="I429" s="294"/>
      <c r="J429" s="290"/>
      <c r="K429" s="290"/>
      <c r="L429" s="295"/>
      <c r="M429" s="296"/>
      <c r="N429" s="297"/>
      <c r="O429" s="297"/>
      <c r="P429" s="297"/>
      <c r="Q429" s="297"/>
      <c r="R429" s="297"/>
      <c r="S429" s="297"/>
      <c r="T429" s="298"/>
      <c r="U429" s="16"/>
      <c r="V429" s="16"/>
      <c r="W429" s="16"/>
      <c r="X429" s="16"/>
      <c r="Y429" s="16"/>
      <c r="Z429" s="16"/>
      <c r="AA429" s="16"/>
      <c r="AB429" s="16"/>
      <c r="AC429" s="16"/>
      <c r="AD429" s="16"/>
      <c r="AE429" s="16"/>
      <c r="AT429" s="299" t="s">
        <v>157</v>
      </c>
      <c r="AU429" s="299" t="s">
        <v>92</v>
      </c>
      <c r="AV429" s="16" t="s">
        <v>166</v>
      </c>
      <c r="AW429" s="16" t="s">
        <v>36</v>
      </c>
      <c r="AX429" s="16" t="s">
        <v>83</v>
      </c>
      <c r="AY429" s="299" t="s">
        <v>147</v>
      </c>
    </row>
    <row r="430" s="15" customFormat="1">
      <c r="A430" s="15"/>
      <c r="B430" s="263"/>
      <c r="C430" s="264"/>
      <c r="D430" s="243" t="s">
        <v>157</v>
      </c>
      <c r="E430" s="265" t="s">
        <v>1</v>
      </c>
      <c r="F430" s="266" t="s">
        <v>161</v>
      </c>
      <c r="G430" s="264"/>
      <c r="H430" s="267">
        <v>246.21000000000001</v>
      </c>
      <c r="I430" s="268"/>
      <c r="J430" s="264"/>
      <c r="K430" s="264"/>
      <c r="L430" s="269"/>
      <c r="M430" s="270"/>
      <c r="N430" s="271"/>
      <c r="O430" s="271"/>
      <c r="P430" s="271"/>
      <c r="Q430" s="271"/>
      <c r="R430" s="271"/>
      <c r="S430" s="271"/>
      <c r="T430" s="272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73" t="s">
        <v>157</v>
      </c>
      <c r="AU430" s="273" t="s">
        <v>92</v>
      </c>
      <c r="AV430" s="15" t="s">
        <v>155</v>
      </c>
      <c r="AW430" s="15" t="s">
        <v>36</v>
      </c>
      <c r="AX430" s="15" t="s">
        <v>90</v>
      </c>
      <c r="AY430" s="273" t="s">
        <v>147</v>
      </c>
    </row>
    <row r="431" s="2" customFormat="1" ht="21.75" customHeight="1">
      <c r="A431" s="39"/>
      <c r="B431" s="40"/>
      <c r="C431" s="228" t="s">
        <v>737</v>
      </c>
      <c r="D431" s="228" t="s">
        <v>150</v>
      </c>
      <c r="E431" s="229" t="s">
        <v>738</v>
      </c>
      <c r="F431" s="230" t="s">
        <v>739</v>
      </c>
      <c r="G431" s="231" t="s">
        <v>293</v>
      </c>
      <c r="H431" s="232">
        <v>26</v>
      </c>
      <c r="I431" s="233"/>
      <c r="J431" s="234">
        <f>ROUND(I431*H431,2)</f>
        <v>0</v>
      </c>
      <c r="K431" s="230" t="s">
        <v>154</v>
      </c>
      <c r="L431" s="45"/>
      <c r="M431" s="235" t="s">
        <v>1</v>
      </c>
      <c r="N431" s="236" t="s">
        <v>48</v>
      </c>
      <c r="O431" s="92"/>
      <c r="P431" s="237">
        <f>O431*H431</f>
        <v>0</v>
      </c>
      <c r="Q431" s="237">
        <v>0.00012</v>
      </c>
      <c r="R431" s="237">
        <f>Q431*H431</f>
        <v>0.0031199999999999999</v>
      </c>
      <c r="S431" s="237">
        <v>0</v>
      </c>
      <c r="T431" s="238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39" t="s">
        <v>238</v>
      </c>
      <c r="AT431" s="239" t="s">
        <v>150</v>
      </c>
      <c r="AU431" s="239" t="s">
        <v>92</v>
      </c>
      <c r="AY431" s="18" t="s">
        <v>147</v>
      </c>
      <c r="BE431" s="240">
        <f>IF(N431="základní",J431,0)</f>
        <v>0</v>
      </c>
      <c r="BF431" s="240">
        <f>IF(N431="snížená",J431,0)</f>
        <v>0</v>
      </c>
      <c r="BG431" s="240">
        <f>IF(N431="zákl. přenesená",J431,0)</f>
        <v>0</v>
      </c>
      <c r="BH431" s="240">
        <f>IF(N431="sníž. přenesená",J431,0)</f>
        <v>0</v>
      </c>
      <c r="BI431" s="240">
        <f>IF(N431="nulová",J431,0)</f>
        <v>0</v>
      </c>
      <c r="BJ431" s="18" t="s">
        <v>90</v>
      </c>
      <c r="BK431" s="240">
        <f>ROUND(I431*H431,2)</f>
        <v>0</v>
      </c>
      <c r="BL431" s="18" t="s">
        <v>238</v>
      </c>
      <c r="BM431" s="239" t="s">
        <v>740</v>
      </c>
    </row>
    <row r="432" s="13" customFormat="1">
      <c r="A432" s="13"/>
      <c r="B432" s="241"/>
      <c r="C432" s="242"/>
      <c r="D432" s="243" t="s">
        <v>157</v>
      </c>
      <c r="E432" s="244" t="s">
        <v>1</v>
      </c>
      <c r="F432" s="245" t="s">
        <v>741</v>
      </c>
      <c r="G432" s="242"/>
      <c r="H432" s="244" t="s">
        <v>1</v>
      </c>
      <c r="I432" s="246"/>
      <c r="J432" s="242"/>
      <c r="K432" s="242"/>
      <c r="L432" s="247"/>
      <c r="M432" s="248"/>
      <c r="N432" s="249"/>
      <c r="O432" s="249"/>
      <c r="P432" s="249"/>
      <c r="Q432" s="249"/>
      <c r="R432" s="249"/>
      <c r="S432" s="249"/>
      <c r="T432" s="250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51" t="s">
        <v>157</v>
      </c>
      <c r="AU432" s="251" t="s">
        <v>92</v>
      </c>
      <c r="AV432" s="13" t="s">
        <v>90</v>
      </c>
      <c r="AW432" s="13" t="s">
        <v>36</v>
      </c>
      <c r="AX432" s="13" t="s">
        <v>83</v>
      </c>
      <c r="AY432" s="251" t="s">
        <v>147</v>
      </c>
    </row>
    <row r="433" s="13" customFormat="1">
      <c r="A433" s="13"/>
      <c r="B433" s="241"/>
      <c r="C433" s="242"/>
      <c r="D433" s="243" t="s">
        <v>157</v>
      </c>
      <c r="E433" s="244" t="s">
        <v>1</v>
      </c>
      <c r="F433" s="245" t="s">
        <v>742</v>
      </c>
      <c r="G433" s="242"/>
      <c r="H433" s="244" t="s">
        <v>1</v>
      </c>
      <c r="I433" s="246"/>
      <c r="J433" s="242"/>
      <c r="K433" s="242"/>
      <c r="L433" s="247"/>
      <c r="M433" s="248"/>
      <c r="N433" s="249"/>
      <c r="O433" s="249"/>
      <c r="P433" s="249"/>
      <c r="Q433" s="249"/>
      <c r="R433" s="249"/>
      <c r="S433" s="249"/>
      <c r="T433" s="250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51" t="s">
        <v>157</v>
      </c>
      <c r="AU433" s="251" t="s">
        <v>92</v>
      </c>
      <c r="AV433" s="13" t="s">
        <v>90</v>
      </c>
      <c r="AW433" s="13" t="s">
        <v>36</v>
      </c>
      <c r="AX433" s="13" t="s">
        <v>83</v>
      </c>
      <c r="AY433" s="251" t="s">
        <v>147</v>
      </c>
    </row>
    <row r="434" s="13" customFormat="1">
      <c r="A434" s="13"/>
      <c r="B434" s="241"/>
      <c r="C434" s="242"/>
      <c r="D434" s="243" t="s">
        <v>157</v>
      </c>
      <c r="E434" s="244" t="s">
        <v>1</v>
      </c>
      <c r="F434" s="245" t="s">
        <v>709</v>
      </c>
      <c r="G434" s="242"/>
      <c r="H434" s="244" t="s">
        <v>1</v>
      </c>
      <c r="I434" s="246"/>
      <c r="J434" s="242"/>
      <c r="K434" s="242"/>
      <c r="L434" s="247"/>
      <c r="M434" s="248"/>
      <c r="N434" s="249"/>
      <c r="O434" s="249"/>
      <c r="P434" s="249"/>
      <c r="Q434" s="249"/>
      <c r="R434" s="249"/>
      <c r="S434" s="249"/>
      <c r="T434" s="250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51" t="s">
        <v>157</v>
      </c>
      <c r="AU434" s="251" t="s">
        <v>92</v>
      </c>
      <c r="AV434" s="13" t="s">
        <v>90</v>
      </c>
      <c r="AW434" s="13" t="s">
        <v>36</v>
      </c>
      <c r="AX434" s="13" t="s">
        <v>83</v>
      </c>
      <c r="AY434" s="251" t="s">
        <v>147</v>
      </c>
    </row>
    <row r="435" s="14" customFormat="1">
      <c r="A435" s="14"/>
      <c r="B435" s="252"/>
      <c r="C435" s="253"/>
      <c r="D435" s="243" t="s">
        <v>157</v>
      </c>
      <c r="E435" s="254" t="s">
        <v>1</v>
      </c>
      <c r="F435" s="255" t="s">
        <v>328</v>
      </c>
      <c r="G435" s="253"/>
      <c r="H435" s="256">
        <v>26</v>
      </c>
      <c r="I435" s="257"/>
      <c r="J435" s="253"/>
      <c r="K435" s="253"/>
      <c r="L435" s="258"/>
      <c r="M435" s="259"/>
      <c r="N435" s="260"/>
      <c r="O435" s="260"/>
      <c r="P435" s="260"/>
      <c r="Q435" s="260"/>
      <c r="R435" s="260"/>
      <c r="S435" s="260"/>
      <c r="T435" s="261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62" t="s">
        <v>157</v>
      </c>
      <c r="AU435" s="262" t="s">
        <v>92</v>
      </c>
      <c r="AV435" s="14" t="s">
        <v>92</v>
      </c>
      <c r="AW435" s="14" t="s">
        <v>36</v>
      </c>
      <c r="AX435" s="14" t="s">
        <v>83</v>
      </c>
      <c r="AY435" s="262" t="s">
        <v>147</v>
      </c>
    </row>
    <row r="436" s="15" customFormat="1">
      <c r="A436" s="15"/>
      <c r="B436" s="263"/>
      <c r="C436" s="264"/>
      <c r="D436" s="243" t="s">
        <v>157</v>
      </c>
      <c r="E436" s="265" t="s">
        <v>1</v>
      </c>
      <c r="F436" s="266" t="s">
        <v>161</v>
      </c>
      <c r="G436" s="264"/>
      <c r="H436" s="267">
        <v>26</v>
      </c>
      <c r="I436" s="268"/>
      <c r="J436" s="264"/>
      <c r="K436" s="264"/>
      <c r="L436" s="269"/>
      <c r="M436" s="270"/>
      <c r="N436" s="271"/>
      <c r="O436" s="271"/>
      <c r="P436" s="271"/>
      <c r="Q436" s="271"/>
      <c r="R436" s="271"/>
      <c r="S436" s="271"/>
      <c r="T436" s="272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73" t="s">
        <v>157</v>
      </c>
      <c r="AU436" s="273" t="s">
        <v>92</v>
      </c>
      <c r="AV436" s="15" t="s">
        <v>155</v>
      </c>
      <c r="AW436" s="15" t="s">
        <v>36</v>
      </c>
      <c r="AX436" s="15" t="s">
        <v>90</v>
      </c>
      <c r="AY436" s="273" t="s">
        <v>147</v>
      </c>
    </row>
    <row r="437" s="2" customFormat="1" ht="24.15" customHeight="1">
      <c r="A437" s="39"/>
      <c r="B437" s="40"/>
      <c r="C437" s="228" t="s">
        <v>743</v>
      </c>
      <c r="D437" s="228" t="s">
        <v>150</v>
      </c>
      <c r="E437" s="229" t="s">
        <v>744</v>
      </c>
      <c r="F437" s="230" t="s">
        <v>745</v>
      </c>
      <c r="G437" s="231" t="s">
        <v>293</v>
      </c>
      <c r="H437" s="232">
        <v>26</v>
      </c>
      <c r="I437" s="233"/>
      <c r="J437" s="234">
        <f>ROUND(I437*H437,2)</f>
        <v>0</v>
      </c>
      <c r="K437" s="230" t="s">
        <v>154</v>
      </c>
      <c r="L437" s="45"/>
      <c r="M437" s="235" t="s">
        <v>1</v>
      </c>
      <c r="N437" s="236" t="s">
        <v>48</v>
      </c>
      <c r="O437" s="92"/>
      <c r="P437" s="237">
        <f>O437*H437</f>
        <v>0</v>
      </c>
      <c r="Q437" s="237">
        <v>8.0000000000000007E-05</v>
      </c>
      <c r="R437" s="237">
        <f>Q437*H437</f>
        <v>0.0020800000000000003</v>
      </c>
      <c r="S437" s="237">
        <v>0</v>
      </c>
      <c r="T437" s="238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39" t="s">
        <v>238</v>
      </c>
      <c r="AT437" s="239" t="s">
        <v>150</v>
      </c>
      <c r="AU437" s="239" t="s">
        <v>92</v>
      </c>
      <c r="AY437" s="18" t="s">
        <v>147</v>
      </c>
      <c r="BE437" s="240">
        <f>IF(N437="základní",J437,0)</f>
        <v>0</v>
      </c>
      <c r="BF437" s="240">
        <f>IF(N437="snížená",J437,0)</f>
        <v>0</v>
      </c>
      <c r="BG437" s="240">
        <f>IF(N437="zákl. přenesená",J437,0)</f>
        <v>0</v>
      </c>
      <c r="BH437" s="240">
        <f>IF(N437="sníž. přenesená",J437,0)</f>
        <v>0</v>
      </c>
      <c r="BI437" s="240">
        <f>IF(N437="nulová",J437,0)</f>
        <v>0</v>
      </c>
      <c r="BJ437" s="18" t="s">
        <v>90</v>
      </c>
      <c r="BK437" s="240">
        <f>ROUND(I437*H437,2)</f>
        <v>0</v>
      </c>
      <c r="BL437" s="18" t="s">
        <v>238</v>
      </c>
      <c r="BM437" s="239" t="s">
        <v>746</v>
      </c>
    </row>
    <row r="438" s="13" customFormat="1">
      <c r="A438" s="13"/>
      <c r="B438" s="241"/>
      <c r="C438" s="242"/>
      <c r="D438" s="243" t="s">
        <v>157</v>
      </c>
      <c r="E438" s="244" t="s">
        <v>1</v>
      </c>
      <c r="F438" s="245" t="s">
        <v>741</v>
      </c>
      <c r="G438" s="242"/>
      <c r="H438" s="244" t="s">
        <v>1</v>
      </c>
      <c r="I438" s="246"/>
      <c r="J438" s="242"/>
      <c r="K438" s="242"/>
      <c r="L438" s="247"/>
      <c r="M438" s="248"/>
      <c r="N438" s="249"/>
      <c r="O438" s="249"/>
      <c r="P438" s="249"/>
      <c r="Q438" s="249"/>
      <c r="R438" s="249"/>
      <c r="S438" s="249"/>
      <c r="T438" s="250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51" t="s">
        <v>157</v>
      </c>
      <c r="AU438" s="251" t="s">
        <v>92</v>
      </c>
      <c r="AV438" s="13" t="s">
        <v>90</v>
      </c>
      <c r="AW438" s="13" t="s">
        <v>36</v>
      </c>
      <c r="AX438" s="13" t="s">
        <v>83</v>
      </c>
      <c r="AY438" s="251" t="s">
        <v>147</v>
      </c>
    </row>
    <row r="439" s="13" customFormat="1">
      <c r="A439" s="13"/>
      <c r="B439" s="241"/>
      <c r="C439" s="242"/>
      <c r="D439" s="243" t="s">
        <v>157</v>
      </c>
      <c r="E439" s="244" t="s">
        <v>1</v>
      </c>
      <c r="F439" s="245" t="s">
        <v>742</v>
      </c>
      <c r="G439" s="242"/>
      <c r="H439" s="244" t="s">
        <v>1</v>
      </c>
      <c r="I439" s="246"/>
      <c r="J439" s="242"/>
      <c r="K439" s="242"/>
      <c r="L439" s="247"/>
      <c r="M439" s="248"/>
      <c r="N439" s="249"/>
      <c r="O439" s="249"/>
      <c r="P439" s="249"/>
      <c r="Q439" s="249"/>
      <c r="R439" s="249"/>
      <c r="S439" s="249"/>
      <c r="T439" s="250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51" t="s">
        <v>157</v>
      </c>
      <c r="AU439" s="251" t="s">
        <v>92</v>
      </c>
      <c r="AV439" s="13" t="s">
        <v>90</v>
      </c>
      <c r="AW439" s="13" t="s">
        <v>36</v>
      </c>
      <c r="AX439" s="13" t="s">
        <v>83</v>
      </c>
      <c r="AY439" s="251" t="s">
        <v>147</v>
      </c>
    </row>
    <row r="440" s="13" customFormat="1">
      <c r="A440" s="13"/>
      <c r="B440" s="241"/>
      <c r="C440" s="242"/>
      <c r="D440" s="243" t="s">
        <v>157</v>
      </c>
      <c r="E440" s="244" t="s">
        <v>1</v>
      </c>
      <c r="F440" s="245" t="s">
        <v>709</v>
      </c>
      <c r="G440" s="242"/>
      <c r="H440" s="244" t="s">
        <v>1</v>
      </c>
      <c r="I440" s="246"/>
      <c r="J440" s="242"/>
      <c r="K440" s="242"/>
      <c r="L440" s="247"/>
      <c r="M440" s="248"/>
      <c r="N440" s="249"/>
      <c r="O440" s="249"/>
      <c r="P440" s="249"/>
      <c r="Q440" s="249"/>
      <c r="R440" s="249"/>
      <c r="S440" s="249"/>
      <c r="T440" s="250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51" t="s">
        <v>157</v>
      </c>
      <c r="AU440" s="251" t="s">
        <v>92</v>
      </c>
      <c r="AV440" s="13" t="s">
        <v>90</v>
      </c>
      <c r="AW440" s="13" t="s">
        <v>36</v>
      </c>
      <c r="AX440" s="13" t="s">
        <v>83</v>
      </c>
      <c r="AY440" s="251" t="s">
        <v>147</v>
      </c>
    </row>
    <row r="441" s="14" customFormat="1">
      <c r="A441" s="14"/>
      <c r="B441" s="252"/>
      <c r="C441" s="253"/>
      <c r="D441" s="243" t="s">
        <v>157</v>
      </c>
      <c r="E441" s="254" t="s">
        <v>1</v>
      </c>
      <c r="F441" s="255" t="s">
        <v>328</v>
      </c>
      <c r="G441" s="253"/>
      <c r="H441" s="256">
        <v>26</v>
      </c>
      <c r="I441" s="257"/>
      <c r="J441" s="253"/>
      <c r="K441" s="253"/>
      <c r="L441" s="258"/>
      <c r="M441" s="259"/>
      <c r="N441" s="260"/>
      <c r="O441" s="260"/>
      <c r="P441" s="260"/>
      <c r="Q441" s="260"/>
      <c r="R441" s="260"/>
      <c r="S441" s="260"/>
      <c r="T441" s="261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62" t="s">
        <v>157</v>
      </c>
      <c r="AU441" s="262" t="s">
        <v>92</v>
      </c>
      <c r="AV441" s="14" t="s">
        <v>92</v>
      </c>
      <c r="AW441" s="14" t="s">
        <v>36</v>
      </c>
      <c r="AX441" s="14" t="s">
        <v>83</v>
      </c>
      <c r="AY441" s="262" t="s">
        <v>147</v>
      </c>
    </row>
    <row r="442" s="15" customFormat="1">
      <c r="A442" s="15"/>
      <c r="B442" s="263"/>
      <c r="C442" s="264"/>
      <c r="D442" s="243" t="s">
        <v>157</v>
      </c>
      <c r="E442" s="265" t="s">
        <v>1</v>
      </c>
      <c r="F442" s="266" t="s">
        <v>161</v>
      </c>
      <c r="G442" s="264"/>
      <c r="H442" s="267">
        <v>26</v>
      </c>
      <c r="I442" s="268"/>
      <c r="J442" s="264"/>
      <c r="K442" s="264"/>
      <c r="L442" s="269"/>
      <c r="M442" s="270"/>
      <c r="N442" s="271"/>
      <c r="O442" s="271"/>
      <c r="P442" s="271"/>
      <c r="Q442" s="271"/>
      <c r="R442" s="271"/>
      <c r="S442" s="271"/>
      <c r="T442" s="272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T442" s="273" t="s">
        <v>157</v>
      </c>
      <c r="AU442" s="273" t="s">
        <v>92</v>
      </c>
      <c r="AV442" s="15" t="s">
        <v>155</v>
      </c>
      <c r="AW442" s="15" t="s">
        <v>36</v>
      </c>
      <c r="AX442" s="15" t="s">
        <v>90</v>
      </c>
      <c r="AY442" s="273" t="s">
        <v>147</v>
      </c>
    </row>
    <row r="443" s="2" customFormat="1" ht="16.5" customHeight="1">
      <c r="A443" s="39"/>
      <c r="B443" s="40"/>
      <c r="C443" s="300" t="s">
        <v>747</v>
      </c>
      <c r="D443" s="300" t="s">
        <v>492</v>
      </c>
      <c r="E443" s="301" t="s">
        <v>748</v>
      </c>
      <c r="F443" s="302" t="s">
        <v>749</v>
      </c>
      <c r="G443" s="303" t="s">
        <v>153</v>
      </c>
      <c r="H443" s="304">
        <v>283.70100000000002</v>
      </c>
      <c r="I443" s="305"/>
      <c r="J443" s="306">
        <f>ROUND(I443*H443,2)</f>
        <v>0</v>
      </c>
      <c r="K443" s="302" t="s">
        <v>1</v>
      </c>
      <c r="L443" s="307"/>
      <c r="M443" s="308" t="s">
        <v>1</v>
      </c>
      <c r="N443" s="309" t="s">
        <v>48</v>
      </c>
      <c r="O443" s="92"/>
      <c r="P443" s="237">
        <f>O443*H443</f>
        <v>0</v>
      </c>
      <c r="Q443" s="237">
        <v>0.0055999999999999999</v>
      </c>
      <c r="R443" s="237">
        <f>Q443*H443</f>
        <v>1.5887256000000001</v>
      </c>
      <c r="S443" s="237">
        <v>0</v>
      </c>
      <c r="T443" s="238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39" t="s">
        <v>343</v>
      </c>
      <c r="AT443" s="239" t="s">
        <v>492</v>
      </c>
      <c r="AU443" s="239" t="s">
        <v>92</v>
      </c>
      <c r="AY443" s="18" t="s">
        <v>147</v>
      </c>
      <c r="BE443" s="240">
        <f>IF(N443="základní",J443,0)</f>
        <v>0</v>
      </c>
      <c r="BF443" s="240">
        <f>IF(N443="snížená",J443,0)</f>
        <v>0</v>
      </c>
      <c r="BG443" s="240">
        <f>IF(N443="zákl. přenesená",J443,0)</f>
        <v>0</v>
      </c>
      <c r="BH443" s="240">
        <f>IF(N443="sníž. přenesená",J443,0)</f>
        <v>0</v>
      </c>
      <c r="BI443" s="240">
        <f>IF(N443="nulová",J443,0)</f>
        <v>0</v>
      </c>
      <c r="BJ443" s="18" t="s">
        <v>90</v>
      </c>
      <c r="BK443" s="240">
        <f>ROUND(I443*H443,2)</f>
        <v>0</v>
      </c>
      <c r="BL443" s="18" t="s">
        <v>238</v>
      </c>
      <c r="BM443" s="239" t="s">
        <v>750</v>
      </c>
    </row>
    <row r="444" s="13" customFormat="1">
      <c r="A444" s="13"/>
      <c r="B444" s="241"/>
      <c r="C444" s="242"/>
      <c r="D444" s="243" t="s">
        <v>157</v>
      </c>
      <c r="E444" s="244" t="s">
        <v>1</v>
      </c>
      <c r="F444" s="245" t="s">
        <v>735</v>
      </c>
      <c r="G444" s="242"/>
      <c r="H444" s="244" t="s">
        <v>1</v>
      </c>
      <c r="I444" s="246"/>
      <c r="J444" s="242"/>
      <c r="K444" s="242"/>
      <c r="L444" s="247"/>
      <c r="M444" s="248"/>
      <c r="N444" s="249"/>
      <c r="O444" s="249"/>
      <c r="P444" s="249"/>
      <c r="Q444" s="249"/>
      <c r="R444" s="249"/>
      <c r="S444" s="249"/>
      <c r="T444" s="250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51" t="s">
        <v>157</v>
      </c>
      <c r="AU444" s="251" t="s">
        <v>92</v>
      </c>
      <c r="AV444" s="13" t="s">
        <v>90</v>
      </c>
      <c r="AW444" s="13" t="s">
        <v>36</v>
      </c>
      <c r="AX444" s="13" t="s">
        <v>83</v>
      </c>
      <c r="AY444" s="251" t="s">
        <v>147</v>
      </c>
    </row>
    <row r="445" s="13" customFormat="1">
      <c r="A445" s="13"/>
      <c r="B445" s="241"/>
      <c r="C445" s="242"/>
      <c r="D445" s="243" t="s">
        <v>157</v>
      </c>
      <c r="E445" s="244" t="s">
        <v>1</v>
      </c>
      <c r="F445" s="245" t="s">
        <v>450</v>
      </c>
      <c r="G445" s="242"/>
      <c r="H445" s="244" t="s">
        <v>1</v>
      </c>
      <c r="I445" s="246"/>
      <c r="J445" s="242"/>
      <c r="K445" s="242"/>
      <c r="L445" s="247"/>
      <c r="M445" s="248"/>
      <c r="N445" s="249"/>
      <c r="O445" s="249"/>
      <c r="P445" s="249"/>
      <c r="Q445" s="249"/>
      <c r="R445" s="249"/>
      <c r="S445" s="249"/>
      <c r="T445" s="250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51" t="s">
        <v>157</v>
      </c>
      <c r="AU445" s="251" t="s">
        <v>92</v>
      </c>
      <c r="AV445" s="13" t="s">
        <v>90</v>
      </c>
      <c r="AW445" s="13" t="s">
        <v>36</v>
      </c>
      <c r="AX445" s="13" t="s">
        <v>83</v>
      </c>
      <c r="AY445" s="251" t="s">
        <v>147</v>
      </c>
    </row>
    <row r="446" s="13" customFormat="1">
      <c r="A446" s="13"/>
      <c r="B446" s="241"/>
      <c r="C446" s="242"/>
      <c r="D446" s="243" t="s">
        <v>157</v>
      </c>
      <c r="E446" s="244" t="s">
        <v>1</v>
      </c>
      <c r="F446" s="245" t="s">
        <v>451</v>
      </c>
      <c r="G446" s="242"/>
      <c r="H446" s="244" t="s">
        <v>1</v>
      </c>
      <c r="I446" s="246"/>
      <c r="J446" s="242"/>
      <c r="K446" s="242"/>
      <c r="L446" s="247"/>
      <c r="M446" s="248"/>
      <c r="N446" s="249"/>
      <c r="O446" s="249"/>
      <c r="P446" s="249"/>
      <c r="Q446" s="249"/>
      <c r="R446" s="249"/>
      <c r="S446" s="249"/>
      <c r="T446" s="250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51" t="s">
        <v>157</v>
      </c>
      <c r="AU446" s="251" t="s">
        <v>92</v>
      </c>
      <c r="AV446" s="13" t="s">
        <v>90</v>
      </c>
      <c r="AW446" s="13" t="s">
        <v>36</v>
      </c>
      <c r="AX446" s="13" t="s">
        <v>83</v>
      </c>
      <c r="AY446" s="251" t="s">
        <v>147</v>
      </c>
    </row>
    <row r="447" s="14" customFormat="1">
      <c r="A447" s="14"/>
      <c r="B447" s="252"/>
      <c r="C447" s="253"/>
      <c r="D447" s="243" t="s">
        <v>157</v>
      </c>
      <c r="E447" s="254" t="s">
        <v>1</v>
      </c>
      <c r="F447" s="255" t="s">
        <v>452</v>
      </c>
      <c r="G447" s="253"/>
      <c r="H447" s="256">
        <v>246.21000000000001</v>
      </c>
      <c r="I447" s="257"/>
      <c r="J447" s="253"/>
      <c r="K447" s="253"/>
      <c r="L447" s="258"/>
      <c r="M447" s="259"/>
      <c r="N447" s="260"/>
      <c r="O447" s="260"/>
      <c r="P447" s="260"/>
      <c r="Q447" s="260"/>
      <c r="R447" s="260"/>
      <c r="S447" s="260"/>
      <c r="T447" s="261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62" t="s">
        <v>157</v>
      </c>
      <c r="AU447" s="262" t="s">
        <v>92</v>
      </c>
      <c r="AV447" s="14" t="s">
        <v>92</v>
      </c>
      <c r="AW447" s="14" t="s">
        <v>36</v>
      </c>
      <c r="AX447" s="14" t="s">
        <v>83</v>
      </c>
      <c r="AY447" s="262" t="s">
        <v>147</v>
      </c>
    </row>
    <row r="448" s="13" customFormat="1">
      <c r="A448" s="13"/>
      <c r="B448" s="241"/>
      <c r="C448" s="242"/>
      <c r="D448" s="243" t="s">
        <v>157</v>
      </c>
      <c r="E448" s="244" t="s">
        <v>1</v>
      </c>
      <c r="F448" s="245" t="s">
        <v>742</v>
      </c>
      <c r="G448" s="242"/>
      <c r="H448" s="244" t="s">
        <v>1</v>
      </c>
      <c r="I448" s="246"/>
      <c r="J448" s="242"/>
      <c r="K448" s="242"/>
      <c r="L448" s="247"/>
      <c r="M448" s="248"/>
      <c r="N448" s="249"/>
      <c r="O448" s="249"/>
      <c r="P448" s="249"/>
      <c r="Q448" s="249"/>
      <c r="R448" s="249"/>
      <c r="S448" s="249"/>
      <c r="T448" s="250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51" t="s">
        <v>157</v>
      </c>
      <c r="AU448" s="251" t="s">
        <v>92</v>
      </c>
      <c r="AV448" s="13" t="s">
        <v>90</v>
      </c>
      <c r="AW448" s="13" t="s">
        <v>36</v>
      </c>
      <c r="AX448" s="13" t="s">
        <v>83</v>
      </c>
      <c r="AY448" s="251" t="s">
        <v>147</v>
      </c>
    </row>
    <row r="449" s="13" customFormat="1">
      <c r="A449" s="13"/>
      <c r="B449" s="241"/>
      <c r="C449" s="242"/>
      <c r="D449" s="243" t="s">
        <v>157</v>
      </c>
      <c r="E449" s="244" t="s">
        <v>1</v>
      </c>
      <c r="F449" s="245" t="s">
        <v>709</v>
      </c>
      <c r="G449" s="242"/>
      <c r="H449" s="244" t="s">
        <v>1</v>
      </c>
      <c r="I449" s="246"/>
      <c r="J449" s="242"/>
      <c r="K449" s="242"/>
      <c r="L449" s="247"/>
      <c r="M449" s="248"/>
      <c r="N449" s="249"/>
      <c r="O449" s="249"/>
      <c r="P449" s="249"/>
      <c r="Q449" s="249"/>
      <c r="R449" s="249"/>
      <c r="S449" s="249"/>
      <c r="T449" s="250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51" t="s">
        <v>157</v>
      </c>
      <c r="AU449" s="251" t="s">
        <v>92</v>
      </c>
      <c r="AV449" s="13" t="s">
        <v>90</v>
      </c>
      <c r="AW449" s="13" t="s">
        <v>36</v>
      </c>
      <c r="AX449" s="13" t="s">
        <v>83</v>
      </c>
      <c r="AY449" s="251" t="s">
        <v>147</v>
      </c>
    </row>
    <row r="450" s="14" customFormat="1">
      <c r="A450" s="14"/>
      <c r="B450" s="252"/>
      <c r="C450" s="253"/>
      <c r="D450" s="243" t="s">
        <v>157</v>
      </c>
      <c r="E450" s="254" t="s">
        <v>386</v>
      </c>
      <c r="F450" s="255" t="s">
        <v>751</v>
      </c>
      <c r="G450" s="253"/>
      <c r="H450" s="256">
        <v>11.699999999999999</v>
      </c>
      <c r="I450" s="257"/>
      <c r="J450" s="253"/>
      <c r="K450" s="253"/>
      <c r="L450" s="258"/>
      <c r="M450" s="259"/>
      <c r="N450" s="260"/>
      <c r="O450" s="260"/>
      <c r="P450" s="260"/>
      <c r="Q450" s="260"/>
      <c r="R450" s="260"/>
      <c r="S450" s="260"/>
      <c r="T450" s="261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62" t="s">
        <v>157</v>
      </c>
      <c r="AU450" s="262" t="s">
        <v>92</v>
      </c>
      <c r="AV450" s="14" t="s">
        <v>92</v>
      </c>
      <c r="AW450" s="14" t="s">
        <v>36</v>
      </c>
      <c r="AX450" s="14" t="s">
        <v>83</v>
      </c>
      <c r="AY450" s="262" t="s">
        <v>147</v>
      </c>
    </row>
    <row r="451" s="15" customFormat="1">
      <c r="A451" s="15"/>
      <c r="B451" s="263"/>
      <c r="C451" s="264"/>
      <c r="D451" s="243" t="s">
        <v>157</v>
      </c>
      <c r="E451" s="265" t="s">
        <v>1</v>
      </c>
      <c r="F451" s="266" t="s">
        <v>161</v>
      </c>
      <c r="G451" s="264"/>
      <c r="H451" s="267">
        <v>257.91000000000003</v>
      </c>
      <c r="I451" s="268"/>
      <c r="J451" s="264"/>
      <c r="K451" s="264"/>
      <c r="L451" s="269"/>
      <c r="M451" s="270"/>
      <c r="N451" s="271"/>
      <c r="O451" s="271"/>
      <c r="P451" s="271"/>
      <c r="Q451" s="271"/>
      <c r="R451" s="271"/>
      <c r="S451" s="271"/>
      <c r="T451" s="272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73" t="s">
        <v>157</v>
      </c>
      <c r="AU451" s="273" t="s">
        <v>92</v>
      </c>
      <c r="AV451" s="15" t="s">
        <v>155</v>
      </c>
      <c r="AW451" s="15" t="s">
        <v>36</v>
      </c>
      <c r="AX451" s="15" t="s">
        <v>90</v>
      </c>
      <c r="AY451" s="273" t="s">
        <v>147</v>
      </c>
    </row>
    <row r="452" s="14" customFormat="1">
      <c r="A452" s="14"/>
      <c r="B452" s="252"/>
      <c r="C452" s="253"/>
      <c r="D452" s="243" t="s">
        <v>157</v>
      </c>
      <c r="E452" s="253"/>
      <c r="F452" s="255" t="s">
        <v>752</v>
      </c>
      <c r="G452" s="253"/>
      <c r="H452" s="256">
        <v>283.70100000000002</v>
      </c>
      <c r="I452" s="257"/>
      <c r="J452" s="253"/>
      <c r="K452" s="253"/>
      <c r="L452" s="258"/>
      <c r="M452" s="259"/>
      <c r="N452" s="260"/>
      <c r="O452" s="260"/>
      <c r="P452" s="260"/>
      <c r="Q452" s="260"/>
      <c r="R452" s="260"/>
      <c r="S452" s="260"/>
      <c r="T452" s="261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62" t="s">
        <v>157</v>
      </c>
      <c r="AU452" s="262" t="s">
        <v>92</v>
      </c>
      <c r="AV452" s="14" t="s">
        <v>92</v>
      </c>
      <c r="AW452" s="14" t="s">
        <v>4</v>
      </c>
      <c r="AX452" s="14" t="s">
        <v>90</v>
      </c>
      <c r="AY452" s="262" t="s">
        <v>147</v>
      </c>
    </row>
    <row r="453" s="2" customFormat="1" ht="24.15" customHeight="1">
      <c r="A453" s="39"/>
      <c r="B453" s="40"/>
      <c r="C453" s="228" t="s">
        <v>753</v>
      </c>
      <c r="D453" s="228" t="s">
        <v>150</v>
      </c>
      <c r="E453" s="229" t="s">
        <v>754</v>
      </c>
      <c r="F453" s="230" t="s">
        <v>755</v>
      </c>
      <c r="G453" s="231" t="s">
        <v>293</v>
      </c>
      <c r="H453" s="232">
        <v>246.21000000000001</v>
      </c>
      <c r="I453" s="233"/>
      <c r="J453" s="234">
        <f>ROUND(I453*H453,2)</f>
        <v>0</v>
      </c>
      <c r="K453" s="230" t="s">
        <v>154</v>
      </c>
      <c r="L453" s="45"/>
      <c r="M453" s="235" t="s">
        <v>1</v>
      </c>
      <c r="N453" s="236" t="s">
        <v>48</v>
      </c>
      <c r="O453" s="92"/>
      <c r="P453" s="237">
        <f>O453*H453</f>
        <v>0</v>
      </c>
      <c r="Q453" s="237">
        <v>0</v>
      </c>
      <c r="R453" s="237">
        <f>Q453*H453</f>
        <v>0</v>
      </c>
      <c r="S453" s="237">
        <v>0</v>
      </c>
      <c r="T453" s="238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39" t="s">
        <v>238</v>
      </c>
      <c r="AT453" s="239" t="s">
        <v>150</v>
      </c>
      <c r="AU453" s="239" t="s">
        <v>92</v>
      </c>
      <c r="AY453" s="18" t="s">
        <v>147</v>
      </c>
      <c r="BE453" s="240">
        <f>IF(N453="základní",J453,0)</f>
        <v>0</v>
      </c>
      <c r="BF453" s="240">
        <f>IF(N453="snížená",J453,0)</f>
        <v>0</v>
      </c>
      <c r="BG453" s="240">
        <f>IF(N453="zákl. přenesená",J453,0)</f>
        <v>0</v>
      </c>
      <c r="BH453" s="240">
        <f>IF(N453="sníž. přenesená",J453,0)</f>
        <v>0</v>
      </c>
      <c r="BI453" s="240">
        <f>IF(N453="nulová",J453,0)</f>
        <v>0</v>
      </c>
      <c r="BJ453" s="18" t="s">
        <v>90</v>
      </c>
      <c r="BK453" s="240">
        <f>ROUND(I453*H453,2)</f>
        <v>0</v>
      </c>
      <c r="BL453" s="18" t="s">
        <v>238</v>
      </c>
      <c r="BM453" s="239" t="s">
        <v>756</v>
      </c>
    </row>
    <row r="454" s="13" customFormat="1">
      <c r="A454" s="13"/>
      <c r="B454" s="241"/>
      <c r="C454" s="242"/>
      <c r="D454" s="243" t="s">
        <v>157</v>
      </c>
      <c r="E454" s="244" t="s">
        <v>1</v>
      </c>
      <c r="F454" s="245" t="s">
        <v>757</v>
      </c>
      <c r="G454" s="242"/>
      <c r="H454" s="244" t="s">
        <v>1</v>
      </c>
      <c r="I454" s="246"/>
      <c r="J454" s="242"/>
      <c r="K454" s="242"/>
      <c r="L454" s="247"/>
      <c r="M454" s="248"/>
      <c r="N454" s="249"/>
      <c r="O454" s="249"/>
      <c r="P454" s="249"/>
      <c r="Q454" s="249"/>
      <c r="R454" s="249"/>
      <c r="S454" s="249"/>
      <c r="T454" s="250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51" t="s">
        <v>157</v>
      </c>
      <c r="AU454" s="251" t="s">
        <v>92</v>
      </c>
      <c r="AV454" s="13" t="s">
        <v>90</v>
      </c>
      <c r="AW454" s="13" t="s">
        <v>36</v>
      </c>
      <c r="AX454" s="13" t="s">
        <v>83</v>
      </c>
      <c r="AY454" s="251" t="s">
        <v>147</v>
      </c>
    </row>
    <row r="455" s="13" customFormat="1">
      <c r="A455" s="13"/>
      <c r="B455" s="241"/>
      <c r="C455" s="242"/>
      <c r="D455" s="243" t="s">
        <v>157</v>
      </c>
      <c r="E455" s="244" t="s">
        <v>1</v>
      </c>
      <c r="F455" s="245" t="s">
        <v>450</v>
      </c>
      <c r="G455" s="242"/>
      <c r="H455" s="244" t="s">
        <v>1</v>
      </c>
      <c r="I455" s="246"/>
      <c r="J455" s="242"/>
      <c r="K455" s="242"/>
      <c r="L455" s="247"/>
      <c r="M455" s="248"/>
      <c r="N455" s="249"/>
      <c r="O455" s="249"/>
      <c r="P455" s="249"/>
      <c r="Q455" s="249"/>
      <c r="R455" s="249"/>
      <c r="S455" s="249"/>
      <c r="T455" s="250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51" t="s">
        <v>157</v>
      </c>
      <c r="AU455" s="251" t="s">
        <v>92</v>
      </c>
      <c r="AV455" s="13" t="s">
        <v>90</v>
      </c>
      <c r="AW455" s="13" t="s">
        <v>36</v>
      </c>
      <c r="AX455" s="13" t="s">
        <v>83</v>
      </c>
      <c r="AY455" s="251" t="s">
        <v>147</v>
      </c>
    </row>
    <row r="456" s="13" customFormat="1">
      <c r="A456" s="13"/>
      <c r="B456" s="241"/>
      <c r="C456" s="242"/>
      <c r="D456" s="243" t="s">
        <v>157</v>
      </c>
      <c r="E456" s="244" t="s">
        <v>1</v>
      </c>
      <c r="F456" s="245" t="s">
        <v>451</v>
      </c>
      <c r="G456" s="242"/>
      <c r="H456" s="244" t="s">
        <v>1</v>
      </c>
      <c r="I456" s="246"/>
      <c r="J456" s="242"/>
      <c r="K456" s="242"/>
      <c r="L456" s="247"/>
      <c r="M456" s="248"/>
      <c r="N456" s="249"/>
      <c r="O456" s="249"/>
      <c r="P456" s="249"/>
      <c r="Q456" s="249"/>
      <c r="R456" s="249"/>
      <c r="S456" s="249"/>
      <c r="T456" s="250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51" t="s">
        <v>157</v>
      </c>
      <c r="AU456" s="251" t="s">
        <v>92</v>
      </c>
      <c r="AV456" s="13" t="s">
        <v>90</v>
      </c>
      <c r="AW456" s="13" t="s">
        <v>36</v>
      </c>
      <c r="AX456" s="13" t="s">
        <v>83</v>
      </c>
      <c r="AY456" s="251" t="s">
        <v>147</v>
      </c>
    </row>
    <row r="457" s="14" customFormat="1">
      <c r="A457" s="14"/>
      <c r="B457" s="252"/>
      <c r="C457" s="253"/>
      <c r="D457" s="243" t="s">
        <v>157</v>
      </c>
      <c r="E457" s="254" t="s">
        <v>1</v>
      </c>
      <c r="F457" s="255" t="s">
        <v>758</v>
      </c>
      <c r="G457" s="253"/>
      <c r="H457" s="256">
        <v>246.21000000000001</v>
      </c>
      <c r="I457" s="257"/>
      <c r="J457" s="253"/>
      <c r="K457" s="253"/>
      <c r="L457" s="258"/>
      <c r="M457" s="259"/>
      <c r="N457" s="260"/>
      <c r="O457" s="260"/>
      <c r="P457" s="260"/>
      <c r="Q457" s="260"/>
      <c r="R457" s="260"/>
      <c r="S457" s="260"/>
      <c r="T457" s="261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62" t="s">
        <v>157</v>
      </c>
      <c r="AU457" s="262" t="s">
        <v>92</v>
      </c>
      <c r="AV457" s="14" t="s">
        <v>92</v>
      </c>
      <c r="AW457" s="14" t="s">
        <v>36</v>
      </c>
      <c r="AX457" s="14" t="s">
        <v>83</v>
      </c>
      <c r="AY457" s="262" t="s">
        <v>147</v>
      </c>
    </row>
    <row r="458" s="15" customFormat="1">
      <c r="A458" s="15"/>
      <c r="B458" s="263"/>
      <c r="C458" s="264"/>
      <c r="D458" s="243" t="s">
        <v>157</v>
      </c>
      <c r="E458" s="265" t="s">
        <v>1</v>
      </c>
      <c r="F458" s="266" t="s">
        <v>161</v>
      </c>
      <c r="G458" s="264"/>
      <c r="H458" s="267">
        <v>246.21000000000001</v>
      </c>
      <c r="I458" s="268"/>
      <c r="J458" s="264"/>
      <c r="K458" s="264"/>
      <c r="L458" s="269"/>
      <c r="M458" s="270"/>
      <c r="N458" s="271"/>
      <c r="O458" s="271"/>
      <c r="P458" s="271"/>
      <c r="Q458" s="271"/>
      <c r="R458" s="271"/>
      <c r="S458" s="271"/>
      <c r="T458" s="272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T458" s="273" t="s">
        <v>157</v>
      </c>
      <c r="AU458" s="273" t="s">
        <v>92</v>
      </c>
      <c r="AV458" s="15" t="s">
        <v>155</v>
      </c>
      <c r="AW458" s="15" t="s">
        <v>36</v>
      </c>
      <c r="AX458" s="15" t="s">
        <v>90</v>
      </c>
      <c r="AY458" s="273" t="s">
        <v>147</v>
      </c>
    </row>
    <row r="459" s="2" customFormat="1" ht="16.5" customHeight="1">
      <c r="A459" s="39"/>
      <c r="B459" s="40"/>
      <c r="C459" s="228" t="s">
        <v>759</v>
      </c>
      <c r="D459" s="228" t="s">
        <v>150</v>
      </c>
      <c r="E459" s="229" t="s">
        <v>760</v>
      </c>
      <c r="F459" s="230" t="s">
        <v>761</v>
      </c>
      <c r="G459" s="231" t="s">
        <v>293</v>
      </c>
      <c r="H459" s="232">
        <v>216.80000000000001</v>
      </c>
      <c r="I459" s="233"/>
      <c r="J459" s="234">
        <f>ROUND(I459*H459,2)</f>
        <v>0</v>
      </c>
      <c r="K459" s="230" t="s">
        <v>154</v>
      </c>
      <c r="L459" s="45"/>
      <c r="M459" s="235" t="s">
        <v>1</v>
      </c>
      <c r="N459" s="236" t="s">
        <v>48</v>
      </c>
      <c r="O459" s="92"/>
      <c r="P459" s="237">
        <f>O459*H459</f>
        <v>0</v>
      </c>
      <c r="Q459" s="237">
        <v>1.0000000000000001E-05</v>
      </c>
      <c r="R459" s="237">
        <f>Q459*H459</f>
        <v>0.0021680000000000002</v>
      </c>
      <c r="S459" s="237">
        <v>0</v>
      </c>
      <c r="T459" s="238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39" t="s">
        <v>238</v>
      </c>
      <c r="AT459" s="239" t="s">
        <v>150</v>
      </c>
      <c r="AU459" s="239" t="s">
        <v>92</v>
      </c>
      <c r="AY459" s="18" t="s">
        <v>147</v>
      </c>
      <c r="BE459" s="240">
        <f>IF(N459="základní",J459,0)</f>
        <v>0</v>
      </c>
      <c r="BF459" s="240">
        <f>IF(N459="snížená",J459,0)</f>
        <v>0</v>
      </c>
      <c r="BG459" s="240">
        <f>IF(N459="zákl. přenesená",J459,0)</f>
        <v>0</v>
      </c>
      <c r="BH459" s="240">
        <f>IF(N459="sníž. přenesená",J459,0)</f>
        <v>0</v>
      </c>
      <c r="BI459" s="240">
        <f>IF(N459="nulová",J459,0)</f>
        <v>0</v>
      </c>
      <c r="BJ459" s="18" t="s">
        <v>90</v>
      </c>
      <c r="BK459" s="240">
        <f>ROUND(I459*H459,2)</f>
        <v>0</v>
      </c>
      <c r="BL459" s="18" t="s">
        <v>238</v>
      </c>
      <c r="BM459" s="239" t="s">
        <v>762</v>
      </c>
    </row>
    <row r="460" s="13" customFormat="1">
      <c r="A460" s="13"/>
      <c r="B460" s="241"/>
      <c r="C460" s="242"/>
      <c r="D460" s="243" t="s">
        <v>157</v>
      </c>
      <c r="E460" s="244" t="s">
        <v>1</v>
      </c>
      <c r="F460" s="245" t="s">
        <v>763</v>
      </c>
      <c r="G460" s="242"/>
      <c r="H460" s="244" t="s">
        <v>1</v>
      </c>
      <c r="I460" s="246"/>
      <c r="J460" s="242"/>
      <c r="K460" s="242"/>
      <c r="L460" s="247"/>
      <c r="M460" s="248"/>
      <c r="N460" s="249"/>
      <c r="O460" s="249"/>
      <c r="P460" s="249"/>
      <c r="Q460" s="249"/>
      <c r="R460" s="249"/>
      <c r="S460" s="249"/>
      <c r="T460" s="250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51" t="s">
        <v>157</v>
      </c>
      <c r="AU460" s="251" t="s">
        <v>92</v>
      </c>
      <c r="AV460" s="13" t="s">
        <v>90</v>
      </c>
      <c r="AW460" s="13" t="s">
        <v>36</v>
      </c>
      <c r="AX460" s="13" t="s">
        <v>83</v>
      </c>
      <c r="AY460" s="251" t="s">
        <v>147</v>
      </c>
    </row>
    <row r="461" s="13" customFormat="1">
      <c r="A461" s="13"/>
      <c r="B461" s="241"/>
      <c r="C461" s="242"/>
      <c r="D461" s="243" t="s">
        <v>157</v>
      </c>
      <c r="E461" s="244" t="s">
        <v>1</v>
      </c>
      <c r="F461" s="245" t="s">
        <v>450</v>
      </c>
      <c r="G461" s="242"/>
      <c r="H461" s="244" t="s">
        <v>1</v>
      </c>
      <c r="I461" s="246"/>
      <c r="J461" s="242"/>
      <c r="K461" s="242"/>
      <c r="L461" s="247"/>
      <c r="M461" s="248"/>
      <c r="N461" s="249"/>
      <c r="O461" s="249"/>
      <c r="P461" s="249"/>
      <c r="Q461" s="249"/>
      <c r="R461" s="249"/>
      <c r="S461" s="249"/>
      <c r="T461" s="250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51" t="s">
        <v>157</v>
      </c>
      <c r="AU461" s="251" t="s">
        <v>92</v>
      </c>
      <c r="AV461" s="13" t="s">
        <v>90</v>
      </c>
      <c r="AW461" s="13" t="s">
        <v>36</v>
      </c>
      <c r="AX461" s="13" t="s">
        <v>83</v>
      </c>
      <c r="AY461" s="251" t="s">
        <v>147</v>
      </c>
    </row>
    <row r="462" s="13" customFormat="1">
      <c r="A462" s="13"/>
      <c r="B462" s="241"/>
      <c r="C462" s="242"/>
      <c r="D462" s="243" t="s">
        <v>157</v>
      </c>
      <c r="E462" s="244" t="s">
        <v>1</v>
      </c>
      <c r="F462" s="245" t="s">
        <v>451</v>
      </c>
      <c r="G462" s="242"/>
      <c r="H462" s="244" t="s">
        <v>1</v>
      </c>
      <c r="I462" s="246"/>
      <c r="J462" s="242"/>
      <c r="K462" s="242"/>
      <c r="L462" s="247"/>
      <c r="M462" s="248"/>
      <c r="N462" s="249"/>
      <c r="O462" s="249"/>
      <c r="P462" s="249"/>
      <c r="Q462" s="249"/>
      <c r="R462" s="249"/>
      <c r="S462" s="249"/>
      <c r="T462" s="250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51" t="s">
        <v>157</v>
      </c>
      <c r="AU462" s="251" t="s">
        <v>92</v>
      </c>
      <c r="AV462" s="13" t="s">
        <v>90</v>
      </c>
      <c r="AW462" s="13" t="s">
        <v>36</v>
      </c>
      <c r="AX462" s="13" t="s">
        <v>83</v>
      </c>
      <c r="AY462" s="251" t="s">
        <v>147</v>
      </c>
    </row>
    <row r="463" s="14" customFormat="1">
      <c r="A463" s="14"/>
      <c r="B463" s="252"/>
      <c r="C463" s="253"/>
      <c r="D463" s="243" t="s">
        <v>157</v>
      </c>
      <c r="E463" s="254" t="s">
        <v>1</v>
      </c>
      <c r="F463" s="255" t="s">
        <v>764</v>
      </c>
      <c r="G463" s="253"/>
      <c r="H463" s="256">
        <v>216.80000000000001</v>
      </c>
      <c r="I463" s="257"/>
      <c r="J463" s="253"/>
      <c r="K463" s="253"/>
      <c r="L463" s="258"/>
      <c r="M463" s="259"/>
      <c r="N463" s="260"/>
      <c r="O463" s="260"/>
      <c r="P463" s="260"/>
      <c r="Q463" s="260"/>
      <c r="R463" s="260"/>
      <c r="S463" s="260"/>
      <c r="T463" s="261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62" t="s">
        <v>157</v>
      </c>
      <c r="AU463" s="262" t="s">
        <v>92</v>
      </c>
      <c r="AV463" s="14" t="s">
        <v>92</v>
      </c>
      <c r="AW463" s="14" t="s">
        <v>36</v>
      </c>
      <c r="AX463" s="14" t="s">
        <v>83</v>
      </c>
      <c r="AY463" s="262" t="s">
        <v>147</v>
      </c>
    </row>
    <row r="464" s="16" customFormat="1">
      <c r="A464" s="16"/>
      <c r="B464" s="289"/>
      <c r="C464" s="290"/>
      <c r="D464" s="243" t="s">
        <v>157</v>
      </c>
      <c r="E464" s="291" t="s">
        <v>382</v>
      </c>
      <c r="F464" s="292" t="s">
        <v>438</v>
      </c>
      <c r="G464" s="290"/>
      <c r="H464" s="293">
        <v>216.80000000000001</v>
      </c>
      <c r="I464" s="294"/>
      <c r="J464" s="290"/>
      <c r="K464" s="290"/>
      <c r="L464" s="295"/>
      <c r="M464" s="296"/>
      <c r="N464" s="297"/>
      <c r="O464" s="297"/>
      <c r="P464" s="297"/>
      <c r="Q464" s="297"/>
      <c r="R464" s="297"/>
      <c r="S464" s="297"/>
      <c r="T464" s="298"/>
      <c r="U464" s="16"/>
      <c r="V464" s="16"/>
      <c r="W464" s="16"/>
      <c r="X464" s="16"/>
      <c r="Y464" s="16"/>
      <c r="Z464" s="16"/>
      <c r="AA464" s="16"/>
      <c r="AB464" s="16"/>
      <c r="AC464" s="16"/>
      <c r="AD464" s="16"/>
      <c r="AE464" s="16"/>
      <c r="AT464" s="299" t="s">
        <v>157</v>
      </c>
      <c r="AU464" s="299" t="s">
        <v>92</v>
      </c>
      <c r="AV464" s="16" t="s">
        <v>166</v>
      </c>
      <c r="AW464" s="16" t="s">
        <v>36</v>
      </c>
      <c r="AX464" s="16" t="s">
        <v>83</v>
      </c>
      <c r="AY464" s="299" t="s">
        <v>147</v>
      </c>
    </row>
    <row r="465" s="15" customFormat="1">
      <c r="A465" s="15"/>
      <c r="B465" s="263"/>
      <c r="C465" s="264"/>
      <c r="D465" s="243" t="s">
        <v>157</v>
      </c>
      <c r="E465" s="265" t="s">
        <v>1</v>
      </c>
      <c r="F465" s="266" t="s">
        <v>161</v>
      </c>
      <c r="G465" s="264"/>
      <c r="H465" s="267">
        <v>216.80000000000001</v>
      </c>
      <c r="I465" s="268"/>
      <c r="J465" s="264"/>
      <c r="K465" s="264"/>
      <c r="L465" s="269"/>
      <c r="M465" s="270"/>
      <c r="N465" s="271"/>
      <c r="O465" s="271"/>
      <c r="P465" s="271"/>
      <c r="Q465" s="271"/>
      <c r="R465" s="271"/>
      <c r="S465" s="271"/>
      <c r="T465" s="272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73" t="s">
        <v>157</v>
      </c>
      <c r="AU465" s="273" t="s">
        <v>92</v>
      </c>
      <c r="AV465" s="15" t="s">
        <v>155</v>
      </c>
      <c r="AW465" s="15" t="s">
        <v>36</v>
      </c>
      <c r="AX465" s="15" t="s">
        <v>90</v>
      </c>
      <c r="AY465" s="273" t="s">
        <v>147</v>
      </c>
    </row>
    <row r="466" s="2" customFormat="1" ht="16.5" customHeight="1">
      <c r="A466" s="39"/>
      <c r="B466" s="40"/>
      <c r="C466" s="300" t="s">
        <v>765</v>
      </c>
      <c r="D466" s="300" t="s">
        <v>492</v>
      </c>
      <c r="E466" s="301" t="s">
        <v>766</v>
      </c>
      <c r="F466" s="302" t="s">
        <v>767</v>
      </c>
      <c r="G466" s="303" t="s">
        <v>293</v>
      </c>
      <c r="H466" s="304">
        <v>216.80000000000001</v>
      </c>
      <c r="I466" s="305"/>
      <c r="J466" s="306">
        <f>ROUND(I466*H466,2)</f>
        <v>0</v>
      </c>
      <c r="K466" s="302" t="s">
        <v>1</v>
      </c>
      <c r="L466" s="307"/>
      <c r="M466" s="308" t="s">
        <v>1</v>
      </c>
      <c r="N466" s="309" t="s">
        <v>48</v>
      </c>
      <c r="O466" s="92"/>
      <c r="P466" s="237">
        <f>O466*H466</f>
        <v>0</v>
      </c>
      <c r="Q466" s="237">
        <v>0.00020000000000000001</v>
      </c>
      <c r="R466" s="237">
        <f>Q466*H466</f>
        <v>0.043360000000000003</v>
      </c>
      <c r="S466" s="237">
        <v>0</v>
      </c>
      <c r="T466" s="238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39" t="s">
        <v>343</v>
      </c>
      <c r="AT466" s="239" t="s">
        <v>492</v>
      </c>
      <c r="AU466" s="239" t="s">
        <v>92</v>
      </c>
      <c r="AY466" s="18" t="s">
        <v>147</v>
      </c>
      <c r="BE466" s="240">
        <f>IF(N466="základní",J466,0)</f>
        <v>0</v>
      </c>
      <c r="BF466" s="240">
        <f>IF(N466="snížená",J466,0)</f>
        <v>0</v>
      </c>
      <c r="BG466" s="240">
        <f>IF(N466="zákl. přenesená",J466,0)</f>
        <v>0</v>
      </c>
      <c r="BH466" s="240">
        <f>IF(N466="sníž. přenesená",J466,0)</f>
        <v>0</v>
      </c>
      <c r="BI466" s="240">
        <f>IF(N466="nulová",J466,0)</f>
        <v>0</v>
      </c>
      <c r="BJ466" s="18" t="s">
        <v>90</v>
      </c>
      <c r="BK466" s="240">
        <f>ROUND(I466*H466,2)</f>
        <v>0</v>
      </c>
      <c r="BL466" s="18" t="s">
        <v>238</v>
      </c>
      <c r="BM466" s="239" t="s">
        <v>768</v>
      </c>
    </row>
    <row r="467" s="2" customFormat="1" ht="16.5" customHeight="1">
      <c r="A467" s="39"/>
      <c r="B467" s="40"/>
      <c r="C467" s="228" t="s">
        <v>769</v>
      </c>
      <c r="D467" s="228" t="s">
        <v>150</v>
      </c>
      <c r="E467" s="229" t="s">
        <v>770</v>
      </c>
      <c r="F467" s="230" t="s">
        <v>771</v>
      </c>
      <c r="G467" s="231" t="s">
        <v>293</v>
      </c>
      <c r="H467" s="232">
        <v>26</v>
      </c>
      <c r="I467" s="233"/>
      <c r="J467" s="234">
        <f>ROUND(I467*H467,2)</f>
        <v>0</v>
      </c>
      <c r="K467" s="230" t="s">
        <v>154</v>
      </c>
      <c r="L467" s="45"/>
      <c r="M467" s="235" t="s">
        <v>1</v>
      </c>
      <c r="N467" s="236" t="s">
        <v>48</v>
      </c>
      <c r="O467" s="92"/>
      <c r="P467" s="237">
        <f>O467*H467</f>
        <v>0</v>
      </c>
      <c r="Q467" s="237">
        <v>0</v>
      </c>
      <c r="R467" s="237">
        <f>Q467*H467</f>
        <v>0</v>
      </c>
      <c r="S467" s="237">
        <v>0</v>
      </c>
      <c r="T467" s="238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39" t="s">
        <v>238</v>
      </c>
      <c r="AT467" s="239" t="s">
        <v>150</v>
      </c>
      <c r="AU467" s="239" t="s">
        <v>92</v>
      </c>
      <c r="AY467" s="18" t="s">
        <v>147</v>
      </c>
      <c r="BE467" s="240">
        <f>IF(N467="základní",J467,0)</f>
        <v>0</v>
      </c>
      <c r="BF467" s="240">
        <f>IF(N467="snížená",J467,0)</f>
        <v>0</v>
      </c>
      <c r="BG467" s="240">
        <f>IF(N467="zákl. přenesená",J467,0)</f>
        <v>0</v>
      </c>
      <c r="BH467" s="240">
        <f>IF(N467="sníž. přenesená",J467,0)</f>
        <v>0</v>
      </c>
      <c r="BI467" s="240">
        <f>IF(N467="nulová",J467,0)</f>
        <v>0</v>
      </c>
      <c r="BJ467" s="18" t="s">
        <v>90</v>
      </c>
      <c r="BK467" s="240">
        <f>ROUND(I467*H467,2)</f>
        <v>0</v>
      </c>
      <c r="BL467" s="18" t="s">
        <v>238</v>
      </c>
      <c r="BM467" s="239" t="s">
        <v>772</v>
      </c>
    </row>
    <row r="468" s="13" customFormat="1">
      <c r="A468" s="13"/>
      <c r="B468" s="241"/>
      <c r="C468" s="242"/>
      <c r="D468" s="243" t="s">
        <v>157</v>
      </c>
      <c r="E468" s="244" t="s">
        <v>1</v>
      </c>
      <c r="F468" s="245" t="s">
        <v>773</v>
      </c>
      <c r="G468" s="242"/>
      <c r="H468" s="244" t="s">
        <v>1</v>
      </c>
      <c r="I468" s="246"/>
      <c r="J468" s="242"/>
      <c r="K468" s="242"/>
      <c r="L468" s="247"/>
      <c r="M468" s="248"/>
      <c r="N468" s="249"/>
      <c r="O468" s="249"/>
      <c r="P468" s="249"/>
      <c r="Q468" s="249"/>
      <c r="R468" s="249"/>
      <c r="S468" s="249"/>
      <c r="T468" s="250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51" t="s">
        <v>157</v>
      </c>
      <c r="AU468" s="251" t="s">
        <v>92</v>
      </c>
      <c r="AV468" s="13" t="s">
        <v>90</v>
      </c>
      <c r="AW468" s="13" t="s">
        <v>36</v>
      </c>
      <c r="AX468" s="13" t="s">
        <v>83</v>
      </c>
      <c r="AY468" s="251" t="s">
        <v>147</v>
      </c>
    </row>
    <row r="469" s="13" customFormat="1">
      <c r="A469" s="13"/>
      <c r="B469" s="241"/>
      <c r="C469" s="242"/>
      <c r="D469" s="243" t="s">
        <v>157</v>
      </c>
      <c r="E469" s="244" t="s">
        <v>1</v>
      </c>
      <c r="F469" s="245" t="s">
        <v>742</v>
      </c>
      <c r="G469" s="242"/>
      <c r="H469" s="244" t="s">
        <v>1</v>
      </c>
      <c r="I469" s="246"/>
      <c r="J469" s="242"/>
      <c r="K469" s="242"/>
      <c r="L469" s="247"/>
      <c r="M469" s="248"/>
      <c r="N469" s="249"/>
      <c r="O469" s="249"/>
      <c r="P469" s="249"/>
      <c r="Q469" s="249"/>
      <c r="R469" s="249"/>
      <c r="S469" s="249"/>
      <c r="T469" s="250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51" t="s">
        <v>157</v>
      </c>
      <c r="AU469" s="251" t="s">
        <v>92</v>
      </c>
      <c r="AV469" s="13" t="s">
        <v>90</v>
      </c>
      <c r="AW469" s="13" t="s">
        <v>36</v>
      </c>
      <c r="AX469" s="13" t="s">
        <v>83</v>
      </c>
      <c r="AY469" s="251" t="s">
        <v>147</v>
      </c>
    </row>
    <row r="470" s="13" customFormat="1">
      <c r="A470" s="13"/>
      <c r="B470" s="241"/>
      <c r="C470" s="242"/>
      <c r="D470" s="243" t="s">
        <v>157</v>
      </c>
      <c r="E470" s="244" t="s">
        <v>1</v>
      </c>
      <c r="F470" s="245" t="s">
        <v>709</v>
      </c>
      <c r="G470" s="242"/>
      <c r="H470" s="244" t="s">
        <v>1</v>
      </c>
      <c r="I470" s="246"/>
      <c r="J470" s="242"/>
      <c r="K470" s="242"/>
      <c r="L470" s="247"/>
      <c r="M470" s="248"/>
      <c r="N470" s="249"/>
      <c r="O470" s="249"/>
      <c r="P470" s="249"/>
      <c r="Q470" s="249"/>
      <c r="R470" s="249"/>
      <c r="S470" s="249"/>
      <c r="T470" s="250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51" t="s">
        <v>157</v>
      </c>
      <c r="AU470" s="251" t="s">
        <v>92</v>
      </c>
      <c r="AV470" s="13" t="s">
        <v>90</v>
      </c>
      <c r="AW470" s="13" t="s">
        <v>36</v>
      </c>
      <c r="AX470" s="13" t="s">
        <v>83</v>
      </c>
      <c r="AY470" s="251" t="s">
        <v>147</v>
      </c>
    </row>
    <row r="471" s="14" customFormat="1">
      <c r="A471" s="14"/>
      <c r="B471" s="252"/>
      <c r="C471" s="253"/>
      <c r="D471" s="243" t="s">
        <v>157</v>
      </c>
      <c r="E471" s="254" t="s">
        <v>1</v>
      </c>
      <c r="F471" s="255" t="s">
        <v>328</v>
      </c>
      <c r="G471" s="253"/>
      <c r="H471" s="256">
        <v>26</v>
      </c>
      <c r="I471" s="257"/>
      <c r="J471" s="253"/>
      <c r="K471" s="253"/>
      <c r="L471" s="258"/>
      <c r="M471" s="259"/>
      <c r="N471" s="260"/>
      <c r="O471" s="260"/>
      <c r="P471" s="260"/>
      <c r="Q471" s="260"/>
      <c r="R471" s="260"/>
      <c r="S471" s="260"/>
      <c r="T471" s="261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62" t="s">
        <v>157</v>
      </c>
      <c r="AU471" s="262" t="s">
        <v>92</v>
      </c>
      <c r="AV471" s="14" t="s">
        <v>92</v>
      </c>
      <c r="AW471" s="14" t="s">
        <v>36</v>
      </c>
      <c r="AX471" s="14" t="s">
        <v>83</v>
      </c>
      <c r="AY471" s="262" t="s">
        <v>147</v>
      </c>
    </row>
    <row r="472" s="15" customFormat="1">
      <c r="A472" s="15"/>
      <c r="B472" s="263"/>
      <c r="C472" s="264"/>
      <c r="D472" s="243" t="s">
        <v>157</v>
      </c>
      <c r="E472" s="265" t="s">
        <v>1</v>
      </c>
      <c r="F472" s="266" t="s">
        <v>161</v>
      </c>
      <c r="G472" s="264"/>
      <c r="H472" s="267">
        <v>26</v>
      </c>
      <c r="I472" s="268"/>
      <c r="J472" s="264"/>
      <c r="K472" s="264"/>
      <c r="L472" s="269"/>
      <c r="M472" s="270"/>
      <c r="N472" s="271"/>
      <c r="O472" s="271"/>
      <c r="P472" s="271"/>
      <c r="Q472" s="271"/>
      <c r="R472" s="271"/>
      <c r="S472" s="271"/>
      <c r="T472" s="272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T472" s="273" t="s">
        <v>157</v>
      </c>
      <c r="AU472" s="273" t="s">
        <v>92</v>
      </c>
      <c r="AV472" s="15" t="s">
        <v>155</v>
      </c>
      <c r="AW472" s="15" t="s">
        <v>36</v>
      </c>
      <c r="AX472" s="15" t="s">
        <v>90</v>
      </c>
      <c r="AY472" s="273" t="s">
        <v>147</v>
      </c>
    </row>
    <row r="473" s="2" customFormat="1" ht="21.75" customHeight="1">
      <c r="A473" s="39"/>
      <c r="B473" s="40"/>
      <c r="C473" s="300" t="s">
        <v>774</v>
      </c>
      <c r="D473" s="300" t="s">
        <v>492</v>
      </c>
      <c r="E473" s="301" t="s">
        <v>775</v>
      </c>
      <c r="F473" s="302" t="s">
        <v>776</v>
      </c>
      <c r="G473" s="303" t="s">
        <v>293</v>
      </c>
      <c r="H473" s="304">
        <v>28.600000000000001</v>
      </c>
      <c r="I473" s="305"/>
      <c r="J473" s="306">
        <f>ROUND(I473*H473,2)</f>
        <v>0</v>
      </c>
      <c r="K473" s="302" t="s">
        <v>154</v>
      </c>
      <c r="L473" s="307"/>
      <c r="M473" s="308" t="s">
        <v>1</v>
      </c>
      <c r="N473" s="309" t="s">
        <v>48</v>
      </c>
      <c r="O473" s="92"/>
      <c r="P473" s="237">
        <f>O473*H473</f>
        <v>0</v>
      </c>
      <c r="Q473" s="237">
        <v>0.00040000000000000002</v>
      </c>
      <c r="R473" s="237">
        <f>Q473*H473</f>
        <v>0.011440000000000001</v>
      </c>
      <c r="S473" s="237">
        <v>0</v>
      </c>
      <c r="T473" s="238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39" t="s">
        <v>343</v>
      </c>
      <c r="AT473" s="239" t="s">
        <v>492</v>
      </c>
      <c r="AU473" s="239" t="s">
        <v>92</v>
      </c>
      <c r="AY473" s="18" t="s">
        <v>147</v>
      </c>
      <c r="BE473" s="240">
        <f>IF(N473="základní",J473,0)</f>
        <v>0</v>
      </c>
      <c r="BF473" s="240">
        <f>IF(N473="snížená",J473,0)</f>
        <v>0</v>
      </c>
      <c r="BG473" s="240">
        <f>IF(N473="zákl. přenesená",J473,0)</f>
        <v>0</v>
      </c>
      <c r="BH473" s="240">
        <f>IF(N473="sníž. přenesená",J473,0)</f>
        <v>0</v>
      </c>
      <c r="BI473" s="240">
        <f>IF(N473="nulová",J473,0)</f>
        <v>0</v>
      </c>
      <c r="BJ473" s="18" t="s">
        <v>90</v>
      </c>
      <c r="BK473" s="240">
        <f>ROUND(I473*H473,2)</f>
        <v>0</v>
      </c>
      <c r="BL473" s="18" t="s">
        <v>238</v>
      </c>
      <c r="BM473" s="239" t="s">
        <v>777</v>
      </c>
    </row>
    <row r="474" s="14" customFormat="1">
      <c r="A474" s="14"/>
      <c r="B474" s="252"/>
      <c r="C474" s="253"/>
      <c r="D474" s="243" t="s">
        <v>157</v>
      </c>
      <c r="E474" s="253"/>
      <c r="F474" s="255" t="s">
        <v>778</v>
      </c>
      <c r="G474" s="253"/>
      <c r="H474" s="256">
        <v>28.600000000000001</v>
      </c>
      <c r="I474" s="257"/>
      <c r="J474" s="253"/>
      <c r="K474" s="253"/>
      <c r="L474" s="258"/>
      <c r="M474" s="259"/>
      <c r="N474" s="260"/>
      <c r="O474" s="260"/>
      <c r="P474" s="260"/>
      <c r="Q474" s="260"/>
      <c r="R474" s="260"/>
      <c r="S474" s="260"/>
      <c r="T474" s="261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62" t="s">
        <v>157</v>
      </c>
      <c r="AU474" s="262" t="s">
        <v>92</v>
      </c>
      <c r="AV474" s="14" t="s">
        <v>92</v>
      </c>
      <c r="AW474" s="14" t="s">
        <v>4</v>
      </c>
      <c r="AX474" s="14" t="s">
        <v>90</v>
      </c>
      <c r="AY474" s="262" t="s">
        <v>147</v>
      </c>
    </row>
    <row r="475" s="2" customFormat="1" ht="24.15" customHeight="1">
      <c r="A475" s="39"/>
      <c r="B475" s="40"/>
      <c r="C475" s="228" t="s">
        <v>779</v>
      </c>
      <c r="D475" s="228" t="s">
        <v>150</v>
      </c>
      <c r="E475" s="229" t="s">
        <v>780</v>
      </c>
      <c r="F475" s="230" t="s">
        <v>781</v>
      </c>
      <c r="G475" s="231" t="s">
        <v>153</v>
      </c>
      <c r="H475" s="232">
        <v>246.21000000000001</v>
      </c>
      <c r="I475" s="233"/>
      <c r="J475" s="234">
        <f>ROUND(I475*H475,2)</f>
        <v>0</v>
      </c>
      <c r="K475" s="230" t="s">
        <v>154</v>
      </c>
      <c r="L475" s="45"/>
      <c r="M475" s="235" t="s">
        <v>1</v>
      </c>
      <c r="N475" s="236" t="s">
        <v>48</v>
      </c>
      <c r="O475" s="92"/>
      <c r="P475" s="237">
        <f>O475*H475</f>
        <v>0</v>
      </c>
      <c r="Q475" s="237">
        <v>0</v>
      </c>
      <c r="R475" s="237">
        <f>Q475*H475</f>
        <v>0</v>
      </c>
      <c r="S475" s="237">
        <v>0</v>
      </c>
      <c r="T475" s="238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39" t="s">
        <v>238</v>
      </c>
      <c r="AT475" s="239" t="s">
        <v>150</v>
      </c>
      <c r="AU475" s="239" t="s">
        <v>92</v>
      </c>
      <c r="AY475" s="18" t="s">
        <v>147</v>
      </c>
      <c r="BE475" s="240">
        <f>IF(N475="základní",J475,0)</f>
        <v>0</v>
      </c>
      <c r="BF475" s="240">
        <f>IF(N475="snížená",J475,0)</f>
        <v>0</v>
      </c>
      <c r="BG475" s="240">
        <f>IF(N475="zákl. přenesená",J475,0)</f>
        <v>0</v>
      </c>
      <c r="BH475" s="240">
        <f>IF(N475="sníž. přenesená",J475,0)</f>
        <v>0</v>
      </c>
      <c r="BI475" s="240">
        <f>IF(N475="nulová",J475,0)</f>
        <v>0</v>
      </c>
      <c r="BJ475" s="18" t="s">
        <v>90</v>
      </c>
      <c r="BK475" s="240">
        <f>ROUND(I475*H475,2)</f>
        <v>0</v>
      </c>
      <c r="BL475" s="18" t="s">
        <v>238</v>
      </c>
      <c r="BM475" s="239" t="s">
        <v>782</v>
      </c>
    </row>
    <row r="476" s="13" customFormat="1">
      <c r="A476" s="13"/>
      <c r="B476" s="241"/>
      <c r="C476" s="242"/>
      <c r="D476" s="243" t="s">
        <v>157</v>
      </c>
      <c r="E476" s="244" t="s">
        <v>1</v>
      </c>
      <c r="F476" s="245" t="s">
        <v>783</v>
      </c>
      <c r="G476" s="242"/>
      <c r="H476" s="244" t="s">
        <v>1</v>
      </c>
      <c r="I476" s="246"/>
      <c r="J476" s="242"/>
      <c r="K476" s="242"/>
      <c r="L476" s="247"/>
      <c r="M476" s="248"/>
      <c r="N476" s="249"/>
      <c r="O476" s="249"/>
      <c r="P476" s="249"/>
      <c r="Q476" s="249"/>
      <c r="R476" s="249"/>
      <c r="S476" s="249"/>
      <c r="T476" s="250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51" t="s">
        <v>157</v>
      </c>
      <c r="AU476" s="251" t="s">
        <v>92</v>
      </c>
      <c r="AV476" s="13" t="s">
        <v>90</v>
      </c>
      <c r="AW476" s="13" t="s">
        <v>36</v>
      </c>
      <c r="AX476" s="13" t="s">
        <v>83</v>
      </c>
      <c r="AY476" s="251" t="s">
        <v>147</v>
      </c>
    </row>
    <row r="477" s="13" customFormat="1">
      <c r="A477" s="13"/>
      <c r="B477" s="241"/>
      <c r="C477" s="242"/>
      <c r="D477" s="243" t="s">
        <v>157</v>
      </c>
      <c r="E477" s="244" t="s">
        <v>1</v>
      </c>
      <c r="F477" s="245" t="s">
        <v>450</v>
      </c>
      <c r="G477" s="242"/>
      <c r="H477" s="244" t="s">
        <v>1</v>
      </c>
      <c r="I477" s="246"/>
      <c r="J477" s="242"/>
      <c r="K477" s="242"/>
      <c r="L477" s="247"/>
      <c r="M477" s="248"/>
      <c r="N477" s="249"/>
      <c r="O477" s="249"/>
      <c r="P477" s="249"/>
      <c r="Q477" s="249"/>
      <c r="R477" s="249"/>
      <c r="S477" s="249"/>
      <c r="T477" s="250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51" t="s">
        <v>157</v>
      </c>
      <c r="AU477" s="251" t="s">
        <v>92</v>
      </c>
      <c r="AV477" s="13" t="s">
        <v>90</v>
      </c>
      <c r="AW477" s="13" t="s">
        <v>36</v>
      </c>
      <c r="AX477" s="13" t="s">
        <v>83</v>
      </c>
      <c r="AY477" s="251" t="s">
        <v>147</v>
      </c>
    </row>
    <row r="478" s="13" customFormat="1">
      <c r="A478" s="13"/>
      <c r="B478" s="241"/>
      <c r="C478" s="242"/>
      <c r="D478" s="243" t="s">
        <v>157</v>
      </c>
      <c r="E478" s="244" t="s">
        <v>1</v>
      </c>
      <c r="F478" s="245" t="s">
        <v>451</v>
      </c>
      <c r="G478" s="242"/>
      <c r="H478" s="244" t="s">
        <v>1</v>
      </c>
      <c r="I478" s="246"/>
      <c r="J478" s="242"/>
      <c r="K478" s="242"/>
      <c r="L478" s="247"/>
      <c r="M478" s="248"/>
      <c r="N478" s="249"/>
      <c r="O478" s="249"/>
      <c r="P478" s="249"/>
      <c r="Q478" s="249"/>
      <c r="R478" s="249"/>
      <c r="S478" s="249"/>
      <c r="T478" s="250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51" t="s">
        <v>157</v>
      </c>
      <c r="AU478" s="251" t="s">
        <v>92</v>
      </c>
      <c r="AV478" s="13" t="s">
        <v>90</v>
      </c>
      <c r="AW478" s="13" t="s">
        <v>36</v>
      </c>
      <c r="AX478" s="13" t="s">
        <v>83</v>
      </c>
      <c r="AY478" s="251" t="s">
        <v>147</v>
      </c>
    </row>
    <row r="479" s="14" customFormat="1">
      <c r="A479" s="14"/>
      <c r="B479" s="252"/>
      <c r="C479" s="253"/>
      <c r="D479" s="243" t="s">
        <v>157</v>
      </c>
      <c r="E479" s="254" t="s">
        <v>1</v>
      </c>
      <c r="F479" s="255" t="s">
        <v>452</v>
      </c>
      <c r="G479" s="253"/>
      <c r="H479" s="256">
        <v>246.21000000000001</v>
      </c>
      <c r="I479" s="257"/>
      <c r="J479" s="253"/>
      <c r="K479" s="253"/>
      <c r="L479" s="258"/>
      <c r="M479" s="259"/>
      <c r="N479" s="260"/>
      <c r="O479" s="260"/>
      <c r="P479" s="260"/>
      <c r="Q479" s="260"/>
      <c r="R479" s="260"/>
      <c r="S479" s="260"/>
      <c r="T479" s="261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62" t="s">
        <v>157</v>
      </c>
      <c r="AU479" s="262" t="s">
        <v>92</v>
      </c>
      <c r="AV479" s="14" t="s">
        <v>92</v>
      </c>
      <c r="AW479" s="14" t="s">
        <v>36</v>
      </c>
      <c r="AX479" s="14" t="s">
        <v>83</v>
      </c>
      <c r="AY479" s="262" t="s">
        <v>147</v>
      </c>
    </row>
    <row r="480" s="15" customFormat="1">
      <c r="A480" s="15"/>
      <c r="B480" s="263"/>
      <c r="C480" s="264"/>
      <c r="D480" s="243" t="s">
        <v>157</v>
      </c>
      <c r="E480" s="265" t="s">
        <v>1</v>
      </c>
      <c r="F480" s="266" t="s">
        <v>161</v>
      </c>
      <c r="G480" s="264"/>
      <c r="H480" s="267">
        <v>246.21000000000001</v>
      </c>
      <c r="I480" s="268"/>
      <c r="J480" s="264"/>
      <c r="K480" s="264"/>
      <c r="L480" s="269"/>
      <c r="M480" s="270"/>
      <c r="N480" s="271"/>
      <c r="O480" s="271"/>
      <c r="P480" s="271"/>
      <c r="Q480" s="271"/>
      <c r="R480" s="271"/>
      <c r="S480" s="271"/>
      <c r="T480" s="272"/>
      <c r="U480" s="15"/>
      <c r="V480" s="15"/>
      <c r="W480" s="15"/>
      <c r="X480" s="15"/>
      <c r="Y480" s="15"/>
      <c r="Z480" s="15"/>
      <c r="AA480" s="15"/>
      <c r="AB480" s="15"/>
      <c r="AC480" s="15"/>
      <c r="AD480" s="15"/>
      <c r="AE480" s="15"/>
      <c r="AT480" s="273" t="s">
        <v>157</v>
      </c>
      <c r="AU480" s="273" t="s">
        <v>92</v>
      </c>
      <c r="AV480" s="15" t="s">
        <v>155</v>
      </c>
      <c r="AW480" s="15" t="s">
        <v>36</v>
      </c>
      <c r="AX480" s="15" t="s">
        <v>90</v>
      </c>
      <c r="AY480" s="273" t="s">
        <v>147</v>
      </c>
    </row>
    <row r="481" s="2" customFormat="1" ht="24.15" customHeight="1">
      <c r="A481" s="39"/>
      <c r="B481" s="40"/>
      <c r="C481" s="228" t="s">
        <v>784</v>
      </c>
      <c r="D481" s="228" t="s">
        <v>150</v>
      </c>
      <c r="E481" s="229" t="s">
        <v>785</v>
      </c>
      <c r="F481" s="230" t="s">
        <v>786</v>
      </c>
      <c r="G481" s="231" t="s">
        <v>224</v>
      </c>
      <c r="H481" s="232">
        <v>5.4909999999999997</v>
      </c>
      <c r="I481" s="233"/>
      <c r="J481" s="234">
        <f>ROUND(I481*H481,2)</f>
        <v>0</v>
      </c>
      <c r="K481" s="230" t="s">
        <v>154</v>
      </c>
      <c r="L481" s="45"/>
      <c r="M481" s="235" t="s">
        <v>1</v>
      </c>
      <c r="N481" s="236" t="s">
        <v>48</v>
      </c>
      <c r="O481" s="92"/>
      <c r="P481" s="237">
        <f>O481*H481</f>
        <v>0</v>
      </c>
      <c r="Q481" s="237">
        <v>0</v>
      </c>
      <c r="R481" s="237">
        <f>Q481*H481</f>
        <v>0</v>
      </c>
      <c r="S481" s="237">
        <v>0</v>
      </c>
      <c r="T481" s="238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39" t="s">
        <v>238</v>
      </c>
      <c r="AT481" s="239" t="s">
        <v>150</v>
      </c>
      <c r="AU481" s="239" t="s">
        <v>92</v>
      </c>
      <c r="AY481" s="18" t="s">
        <v>147</v>
      </c>
      <c r="BE481" s="240">
        <f>IF(N481="základní",J481,0)</f>
        <v>0</v>
      </c>
      <c r="BF481" s="240">
        <f>IF(N481="snížená",J481,0)</f>
        <v>0</v>
      </c>
      <c r="BG481" s="240">
        <f>IF(N481="zákl. přenesená",J481,0)</f>
        <v>0</v>
      </c>
      <c r="BH481" s="240">
        <f>IF(N481="sníž. přenesená",J481,0)</f>
        <v>0</v>
      </c>
      <c r="BI481" s="240">
        <f>IF(N481="nulová",J481,0)</f>
        <v>0</v>
      </c>
      <c r="BJ481" s="18" t="s">
        <v>90</v>
      </c>
      <c r="BK481" s="240">
        <f>ROUND(I481*H481,2)</f>
        <v>0</v>
      </c>
      <c r="BL481" s="18" t="s">
        <v>238</v>
      </c>
      <c r="BM481" s="239" t="s">
        <v>787</v>
      </c>
    </row>
    <row r="482" s="12" customFormat="1" ht="22.8" customHeight="1">
      <c r="A482" s="12"/>
      <c r="B482" s="213"/>
      <c r="C482" s="214"/>
      <c r="D482" s="215" t="s">
        <v>82</v>
      </c>
      <c r="E482" s="226" t="s">
        <v>333</v>
      </c>
      <c r="F482" s="226" t="s">
        <v>334</v>
      </c>
      <c r="G482" s="214"/>
      <c r="H482" s="214"/>
      <c r="I482" s="217"/>
      <c r="J482" s="227">
        <f>BK482</f>
        <v>0</v>
      </c>
      <c r="K482" s="214"/>
      <c r="L482" s="218"/>
      <c r="M482" s="219"/>
      <c r="N482" s="220"/>
      <c r="O482" s="220"/>
      <c r="P482" s="221">
        <f>SUM(P483:P528)</f>
        <v>0</v>
      </c>
      <c r="Q482" s="220"/>
      <c r="R482" s="221">
        <f>SUM(R483:R528)</f>
        <v>1.6229683000000001</v>
      </c>
      <c r="S482" s="220"/>
      <c r="T482" s="222">
        <f>SUM(T483:T528)</f>
        <v>0</v>
      </c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R482" s="223" t="s">
        <v>92</v>
      </c>
      <c r="AT482" s="224" t="s">
        <v>82</v>
      </c>
      <c r="AU482" s="224" t="s">
        <v>90</v>
      </c>
      <c r="AY482" s="223" t="s">
        <v>147</v>
      </c>
      <c r="BK482" s="225">
        <f>SUM(BK483:BK528)</f>
        <v>0</v>
      </c>
    </row>
    <row r="483" s="2" customFormat="1" ht="16.5" customHeight="1">
      <c r="A483" s="39"/>
      <c r="B483" s="40"/>
      <c r="C483" s="228" t="s">
        <v>788</v>
      </c>
      <c r="D483" s="228" t="s">
        <v>150</v>
      </c>
      <c r="E483" s="229" t="s">
        <v>789</v>
      </c>
      <c r="F483" s="230" t="s">
        <v>790</v>
      </c>
      <c r="G483" s="231" t="s">
        <v>153</v>
      </c>
      <c r="H483" s="232">
        <v>63.417000000000002</v>
      </c>
      <c r="I483" s="233"/>
      <c r="J483" s="234">
        <f>ROUND(I483*H483,2)</f>
        <v>0</v>
      </c>
      <c r="K483" s="230" t="s">
        <v>154</v>
      </c>
      <c r="L483" s="45"/>
      <c r="M483" s="235" t="s">
        <v>1</v>
      </c>
      <c r="N483" s="236" t="s">
        <v>48</v>
      </c>
      <c r="O483" s="92"/>
      <c r="P483" s="237">
        <f>O483*H483</f>
        <v>0</v>
      </c>
      <c r="Q483" s="237">
        <v>0</v>
      </c>
      <c r="R483" s="237">
        <f>Q483*H483</f>
        <v>0</v>
      </c>
      <c r="S483" s="237">
        <v>0</v>
      </c>
      <c r="T483" s="238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39" t="s">
        <v>238</v>
      </c>
      <c r="AT483" s="239" t="s">
        <v>150</v>
      </c>
      <c r="AU483" s="239" t="s">
        <v>92</v>
      </c>
      <c r="AY483" s="18" t="s">
        <v>147</v>
      </c>
      <c r="BE483" s="240">
        <f>IF(N483="základní",J483,0)</f>
        <v>0</v>
      </c>
      <c r="BF483" s="240">
        <f>IF(N483="snížená",J483,0)</f>
        <v>0</v>
      </c>
      <c r="BG483" s="240">
        <f>IF(N483="zákl. přenesená",J483,0)</f>
        <v>0</v>
      </c>
      <c r="BH483" s="240">
        <f>IF(N483="sníž. přenesená",J483,0)</f>
        <v>0</v>
      </c>
      <c r="BI483" s="240">
        <f>IF(N483="nulová",J483,0)</f>
        <v>0</v>
      </c>
      <c r="BJ483" s="18" t="s">
        <v>90</v>
      </c>
      <c r="BK483" s="240">
        <f>ROUND(I483*H483,2)</f>
        <v>0</v>
      </c>
      <c r="BL483" s="18" t="s">
        <v>238</v>
      </c>
      <c r="BM483" s="239" t="s">
        <v>791</v>
      </c>
    </row>
    <row r="484" s="13" customFormat="1">
      <c r="A484" s="13"/>
      <c r="B484" s="241"/>
      <c r="C484" s="242"/>
      <c r="D484" s="243" t="s">
        <v>157</v>
      </c>
      <c r="E484" s="244" t="s">
        <v>1</v>
      </c>
      <c r="F484" s="245" t="s">
        <v>792</v>
      </c>
      <c r="G484" s="242"/>
      <c r="H484" s="244" t="s">
        <v>1</v>
      </c>
      <c r="I484" s="246"/>
      <c r="J484" s="242"/>
      <c r="K484" s="242"/>
      <c r="L484" s="247"/>
      <c r="M484" s="248"/>
      <c r="N484" s="249"/>
      <c r="O484" s="249"/>
      <c r="P484" s="249"/>
      <c r="Q484" s="249"/>
      <c r="R484" s="249"/>
      <c r="S484" s="249"/>
      <c r="T484" s="250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51" t="s">
        <v>157</v>
      </c>
      <c r="AU484" s="251" t="s">
        <v>92</v>
      </c>
      <c r="AV484" s="13" t="s">
        <v>90</v>
      </c>
      <c r="AW484" s="13" t="s">
        <v>36</v>
      </c>
      <c r="AX484" s="13" t="s">
        <v>83</v>
      </c>
      <c r="AY484" s="251" t="s">
        <v>147</v>
      </c>
    </row>
    <row r="485" s="13" customFormat="1">
      <c r="A485" s="13"/>
      <c r="B485" s="241"/>
      <c r="C485" s="242"/>
      <c r="D485" s="243" t="s">
        <v>157</v>
      </c>
      <c r="E485" s="244" t="s">
        <v>1</v>
      </c>
      <c r="F485" s="245" t="s">
        <v>793</v>
      </c>
      <c r="G485" s="242"/>
      <c r="H485" s="244" t="s">
        <v>1</v>
      </c>
      <c r="I485" s="246"/>
      <c r="J485" s="242"/>
      <c r="K485" s="242"/>
      <c r="L485" s="247"/>
      <c r="M485" s="248"/>
      <c r="N485" s="249"/>
      <c r="O485" s="249"/>
      <c r="P485" s="249"/>
      <c r="Q485" s="249"/>
      <c r="R485" s="249"/>
      <c r="S485" s="249"/>
      <c r="T485" s="250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51" t="s">
        <v>157</v>
      </c>
      <c r="AU485" s="251" t="s">
        <v>92</v>
      </c>
      <c r="AV485" s="13" t="s">
        <v>90</v>
      </c>
      <c r="AW485" s="13" t="s">
        <v>36</v>
      </c>
      <c r="AX485" s="13" t="s">
        <v>83</v>
      </c>
      <c r="AY485" s="251" t="s">
        <v>147</v>
      </c>
    </row>
    <row r="486" s="14" customFormat="1">
      <c r="A486" s="14"/>
      <c r="B486" s="252"/>
      <c r="C486" s="253"/>
      <c r="D486" s="243" t="s">
        <v>157</v>
      </c>
      <c r="E486" s="254" t="s">
        <v>1</v>
      </c>
      <c r="F486" s="255" t="s">
        <v>794</v>
      </c>
      <c r="G486" s="253"/>
      <c r="H486" s="256">
        <v>63.417000000000002</v>
      </c>
      <c r="I486" s="257"/>
      <c r="J486" s="253"/>
      <c r="K486" s="253"/>
      <c r="L486" s="258"/>
      <c r="M486" s="259"/>
      <c r="N486" s="260"/>
      <c r="O486" s="260"/>
      <c r="P486" s="260"/>
      <c r="Q486" s="260"/>
      <c r="R486" s="260"/>
      <c r="S486" s="260"/>
      <c r="T486" s="261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62" t="s">
        <v>157</v>
      </c>
      <c r="AU486" s="262" t="s">
        <v>92</v>
      </c>
      <c r="AV486" s="14" t="s">
        <v>92</v>
      </c>
      <c r="AW486" s="14" t="s">
        <v>36</v>
      </c>
      <c r="AX486" s="14" t="s">
        <v>83</v>
      </c>
      <c r="AY486" s="262" t="s">
        <v>147</v>
      </c>
    </row>
    <row r="487" s="15" customFormat="1">
      <c r="A487" s="15"/>
      <c r="B487" s="263"/>
      <c r="C487" s="264"/>
      <c r="D487" s="243" t="s">
        <v>157</v>
      </c>
      <c r="E487" s="265" t="s">
        <v>1</v>
      </c>
      <c r="F487" s="266" t="s">
        <v>161</v>
      </c>
      <c r="G487" s="264"/>
      <c r="H487" s="267">
        <v>63.417000000000002</v>
      </c>
      <c r="I487" s="268"/>
      <c r="J487" s="264"/>
      <c r="K487" s="264"/>
      <c r="L487" s="269"/>
      <c r="M487" s="270"/>
      <c r="N487" s="271"/>
      <c r="O487" s="271"/>
      <c r="P487" s="271"/>
      <c r="Q487" s="271"/>
      <c r="R487" s="271"/>
      <c r="S487" s="271"/>
      <c r="T487" s="272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T487" s="273" t="s">
        <v>157</v>
      </c>
      <c r="AU487" s="273" t="s">
        <v>92</v>
      </c>
      <c r="AV487" s="15" t="s">
        <v>155</v>
      </c>
      <c r="AW487" s="15" t="s">
        <v>36</v>
      </c>
      <c r="AX487" s="15" t="s">
        <v>90</v>
      </c>
      <c r="AY487" s="273" t="s">
        <v>147</v>
      </c>
    </row>
    <row r="488" s="2" customFormat="1" ht="16.5" customHeight="1">
      <c r="A488" s="39"/>
      <c r="B488" s="40"/>
      <c r="C488" s="228" t="s">
        <v>795</v>
      </c>
      <c r="D488" s="228" t="s">
        <v>150</v>
      </c>
      <c r="E488" s="229" t="s">
        <v>796</v>
      </c>
      <c r="F488" s="230" t="s">
        <v>797</v>
      </c>
      <c r="G488" s="231" t="s">
        <v>153</v>
      </c>
      <c r="H488" s="232">
        <v>63.417000000000002</v>
      </c>
      <c r="I488" s="233"/>
      <c r="J488" s="234">
        <f>ROUND(I488*H488,2)</f>
        <v>0</v>
      </c>
      <c r="K488" s="230" t="s">
        <v>154</v>
      </c>
      <c r="L488" s="45"/>
      <c r="M488" s="235" t="s">
        <v>1</v>
      </c>
      <c r="N488" s="236" t="s">
        <v>48</v>
      </c>
      <c r="O488" s="92"/>
      <c r="P488" s="237">
        <f>O488*H488</f>
        <v>0</v>
      </c>
      <c r="Q488" s="237">
        <v>0.00029999999999999997</v>
      </c>
      <c r="R488" s="237">
        <f>Q488*H488</f>
        <v>0.0190251</v>
      </c>
      <c r="S488" s="237">
        <v>0</v>
      </c>
      <c r="T488" s="238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39" t="s">
        <v>238</v>
      </c>
      <c r="AT488" s="239" t="s">
        <v>150</v>
      </c>
      <c r="AU488" s="239" t="s">
        <v>92</v>
      </c>
      <c r="AY488" s="18" t="s">
        <v>147</v>
      </c>
      <c r="BE488" s="240">
        <f>IF(N488="základní",J488,0)</f>
        <v>0</v>
      </c>
      <c r="BF488" s="240">
        <f>IF(N488="snížená",J488,0)</f>
        <v>0</v>
      </c>
      <c r="BG488" s="240">
        <f>IF(N488="zákl. přenesená",J488,0)</f>
        <v>0</v>
      </c>
      <c r="BH488" s="240">
        <f>IF(N488="sníž. přenesená",J488,0)</f>
        <v>0</v>
      </c>
      <c r="BI488" s="240">
        <f>IF(N488="nulová",J488,0)</f>
        <v>0</v>
      </c>
      <c r="BJ488" s="18" t="s">
        <v>90</v>
      </c>
      <c r="BK488" s="240">
        <f>ROUND(I488*H488,2)</f>
        <v>0</v>
      </c>
      <c r="BL488" s="18" t="s">
        <v>238</v>
      </c>
      <c r="BM488" s="239" t="s">
        <v>798</v>
      </c>
    </row>
    <row r="489" s="13" customFormat="1">
      <c r="A489" s="13"/>
      <c r="B489" s="241"/>
      <c r="C489" s="242"/>
      <c r="D489" s="243" t="s">
        <v>157</v>
      </c>
      <c r="E489" s="244" t="s">
        <v>1</v>
      </c>
      <c r="F489" s="245" t="s">
        <v>799</v>
      </c>
      <c r="G489" s="242"/>
      <c r="H489" s="244" t="s">
        <v>1</v>
      </c>
      <c r="I489" s="246"/>
      <c r="J489" s="242"/>
      <c r="K489" s="242"/>
      <c r="L489" s="247"/>
      <c r="M489" s="248"/>
      <c r="N489" s="249"/>
      <c r="O489" s="249"/>
      <c r="P489" s="249"/>
      <c r="Q489" s="249"/>
      <c r="R489" s="249"/>
      <c r="S489" s="249"/>
      <c r="T489" s="250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51" t="s">
        <v>157</v>
      </c>
      <c r="AU489" s="251" t="s">
        <v>92</v>
      </c>
      <c r="AV489" s="13" t="s">
        <v>90</v>
      </c>
      <c r="AW489" s="13" t="s">
        <v>36</v>
      </c>
      <c r="AX489" s="13" t="s">
        <v>83</v>
      </c>
      <c r="AY489" s="251" t="s">
        <v>147</v>
      </c>
    </row>
    <row r="490" s="13" customFormat="1">
      <c r="A490" s="13"/>
      <c r="B490" s="241"/>
      <c r="C490" s="242"/>
      <c r="D490" s="243" t="s">
        <v>157</v>
      </c>
      <c r="E490" s="244" t="s">
        <v>1</v>
      </c>
      <c r="F490" s="245" t="s">
        <v>793</v>
      </c>
      <c r="G490" s="242"/>
      <c r="H490" s="244" t="s">
        <v>1</v>
      </c>
      <c r="I490" s="246"/>
      <c r="J490" s="242"/>
      <c r="K490" s="242"/>
      <c r="L490" s="247"/>
      <c r="M490" s="248"/>
      <c r="N490" s="249"/>
      <c r="O490" s="249"/>
      <c r="P490" s="249"/>
      <c r="Q490" s="249"/>
      <c r="R490" s="249"/>
      <c r="S490" s="249"/>
      <c r="T490" s="250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51" t="s">
        <v>157</v>
      </c>
      <c r="AU490" s="251" t="s">
        <v>92</v>
      </c>
      <c r="AV490" s="13" t="s">
        <v>90</v>
      </c>
      <c r="AW490" s="13" t="s">
        <v>36</v>
      </c>
      <c r="AX490" s="13" t="s">
        <v>83</v>
      </c>
      <c r="AY490" s="251" t="s">
        <v>147</v>
      </c>
    </row>
    <row r="491" s="14" customFormat="1">
      <c r="A491" s="14"/>
      <c r="B491" s="252"/>
      <c r="C491" s="253"/>
      <c r="D491" s="243" t="s">
        <v>157</v>
      </c>
      <c r="E491" s="254" t="s">
        <v>1</v>
      </c>
      <c r="F491" s="255" t="s">
        <v>794</v>
      </c>
      <c r="G491" s="253"/>
      <c r="H491" s="256">
        <v>63.417000000000002</v>
      </c>
      <c r="I491" s="257"/>
      <c r="J491" s="253"/>
      <c r="K491" s="253"/>
      <c r="L491" s="258"/>
      <c r="M491" s="259"/>
      <c r="N491" s="260"/>
      <c r="O491" s="260"/>
      <c r="P491" s="260"/>
      <c r="Q491" s="260"/>
      <c r="R491" s="260"/>
      <c r="S491" s="260"/>
      <c r="T491" s="261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62" t="s">
        <v>157</v>
      </c>
      <c r="AU491" s="262" t="s">
        <v>92</v>
      </c>
      <c r="AV491" s="14" t="s">
        <v>92</v>
      </c>
      <c r="AW491" s="14" t="s">
        <v>36</v>
      </c>
      <c r="AX491" s="14" t="s">
        <v>83</v>
      </c>
      <c r="AY491" s="262" t="s">
        <v>147</v>
      </c>
    </row>
    <row r="492" s="15" customFormat="1">
      <c r="A492" s="15"/>
      <c r="B492" s="263"/>
      <c r="C492" s="264"/>
      <c r="D492" s="243" t="s">
        <v>157</v>
      </c>
      <c r="E492" s="265" t="s">
        <v>1</v>
      </c>
      <c r="F492" s="266" t="s">
        <v>161</v>
      </c>
      <c r="G492" s="264"/>
      <c r="H492" s="267">
        <v>63.417000000000002</v>
      </c>
      <c r="I492" s="268"/>
      <c r="J492" s="264"/>
      <c r="K492" s="264"/>
      <c r="L492" s="269"/>
      <c r="M492" s="270"/>
      <c r="N492" s="271"/>
      <c r="O492" s="271"/>
      <c r="P492" s="271"/>
      <c r="Q492" s="271"/>
      <c r="R492" s="271"/>
      <c r="S492" s="271"/>
      <c r="T492" s="272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15"/>
      <c r="AT492" s="273" t="s">
        <v>157</v>
      </c>
      <c r="AU492" s="273" t="s">
        <v>92</v>
      </c>
      <c r="AV492" s="15" t="s">
        <v>155</v>
      </c>
      <c r="AW492" s="15" t="s">
        <v>36</v>
      </c>
      <c r="AX492" s="15" t="s">
        <v>90</v>
      </c>
      <c r="AY492" s="273" t="s">
        <v>147</v>
      </c>
    </row>
    <row r="493" s="2" customFormat="1" ht="24.15" customHeight="1">
      <c r="A493" s="39"/>
      <c r="B493" s="40"/>
      <c r="C493" s="228" t="s">
        <v>800</v>
      </c>
      <c r="D493" s="228" t="s">
        <v>150</v>
      </c>
      <c r="E493" s="229" t="s">
        <v>801</v>
      </c>
      <c r="F493" s="230" t="s">
        <v>802</v>
      </c>
      <c r="G493" s="231" t="s">
        <v>153</v>
      </c>
      <c r="H493" s="232">
        <v>63.417000000000002</v>
      </c>
      <c r="I493" s="233"/>
      <c r="J493" s="234">
        <f>ROUND(I493*H493,2)</f>
        <v>0</v>
      </c>
      <c r="K493" s="230" t="s">
        <v>154</v>
      </c>
      <c r="L493" s="45"/>
      <c r="M493" s="235" t="s">
        <v>1</v>
      </c>
      <c r="N493" s="236" t="s">
        <v>48</v>
      </c>
      <c r="O493" s="92"/>
      <c r="P493" s="237">
        <f>O493*H493</f>
        <v>0</v>
      </c>
      <c r="Q493" s="237">
        <v>0.0015</v>
      </c>
      <c r="R493" s="237">
        <f>Q493*H493</f>
        <v>0.095125500000000002</v>
      </c>
      <c r="S493" s="237">
        <v>0</v>
      </c>
      <c r="T493" s="238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39" t="s">
        <v>238</v>
      </c>
      <c r="AT493" s="239" t="s">
        <v>150</v>
      </c>
      <c r="AU493" s="239" t="s">
        <v>92</v>
      </c>
      <c r="AY493" s="18" t="s">
        <v>147</v>
      </c>
      <c r="BE493" s="240">
        <f>IF(N493="základní",J493,0)</f>
        <v>0</v>
      </c>
      <c r="BF493" s="240">
        <f>IF(N493="snížená",J493,0)</f>
        <v>0</v>
      </c>
      <c r="BG493" s="240">
        <f>IF(N493="zákl. přenesená",J493,0)</f>
        <v>0</v>
      </c>
      <c r="BH493" s="240">
        <f>IF(N493="sníž. přenesená",J493,0)</f>
        <v>0</v>
      </c>
      <c r="BI493" s="240">
        <f>IF(N493="nulová",J493,0)</f>
        <v>0</v>
      </c>
      <c r="BJ493" s="18" t="s">
        <v>90</v>
      </c>
      <c r="BK493" s="240">
        <f>ROUND(I493*H493,2)</f>
        <v>0</v>
      </c>
      <c r="BL493" s="18" t="s">
        <v>238</v>
      </c>
      <c r="BM493" s="239" t="s">
        <v>803</v>
      </c>
    </row>
    <row r="494" s="13" customFormat="1">
      <c r="A494" s="13"/>
      <c r="B494" s="241"/>
      <c r="C494" s="242"/>
      <c r="D494" s="243" t="s">
        <v>157</v>
      </c>
      <c r="E494" s="244" t="s">
        <v>1</v>
      </c>
      <c r="F494" s="245" t="s">
        <v>804</v>
      </c>
      <c r="G494" s="242"/>
      <c r="H494" s="244" t="s">
        <v>1</v>
      </c>
      <c r="I494" s="246"/>
      <c r="J494" s="242"/>
      <c r="K494" s="242"/>
      <c r="L494" s="247"/>
      <c r="M494" s="248"/>
      <c r="N494" s="249"/>
      <c r="O494" s="249"/>
      <c r="P494" s="249"/>
      <c r="Q494" s="249"/>
      <c r="R494" s="249"/>
      <c r="S494" s="249"/>
      <c r="T494" s="250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51" t="s">
        <v>157</v>
      </c>
      <c r="AU494" s="251" t="s">
        <v>92</v>
      </c>
      <c r="AV494" s="13" t="s">
        <v>90</v>
      </c>
      <c r="AW494" s="13" t="s">
        <v>36</v>
      </c>
      <c r="AX494" s="13" t="s">
        <v>83</v>
      </c>
      <c r="AY494" s="251" t="s">
        <v>147</v>
      </c>
    </row>
    <row r="495" s="13" customFormat="1">
      <c r="A495" s="13"/>
      <c r="B495" s="241"/>
      <c r="C495" s="242"/>
      <c r="D495" s="243" t="s">
        <v>157</v>
      </c>
      <c r="E495" s="244" t="s">
        <v>1</v>
      </c>
      <c r="F495" s="245" t="s">
        <v>793</v>
      </c>
      <c r="G495" s="242"/>
      <c r="H495" s="244" t="s">
        <v>1</v>
      </c>
      <c r="I495" s="246"/>
      <c r="J495" s="242"/>
      <c r="K495" s="242"/>
      <c r="L495" s="247"/>
      <c r="M495" s="248"/>
      <c r="N495" s="249"/>
      <c r="O495" s="249"/>
      <c r="P495" s="249"/>
      <c r="Q495" s="249"/>
      <c r="R495" s="249"/>
      <c r="S495" s="249"/>
      <c r="T495" s="250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51" t="s">
        <v>157</v>
      </c>
      <c r="AU495" s="251" t="s">
        <v>92</v>
      </c>
      <c r="AV495" s="13" t="s">
        <v>90</v>
      </c>
      <c r="AW495" s="13" t="s">
        <v>36</v>
      </c>
      <c r="AX495" s="13" t="s">
        <v>83</v>
      </c>
      <c r="AY495" s="251" t="s">
        <v>147</v>
      </c>
    </row>
    <row r="496" s="14" customFormat="1">
      <c r="A496" s="14"/>
      <c r="B496" s="252"/>
      <c r="C496" s="253"/>
      <c r="D496" s="243" t="s">
        <v>157</v>
      </c>
      <c r="E496" s="254" t="s">
        <v>1</v>
      </c>
      <c r="F496" s="255" t="s">
        <v>794</v>
      </c>
      <c r="G496" s="253"/>
      <c r="H496" s="256">
        <v>63.417000000000002</v>
      </c>
      <c r="I496" s="257"/>
      <c r="J496" s="253"/>
      <c r="K496" s="253"/>
      <c r="L496" s="258"/>
      <c r="M496" s="259"/>
      <c r="N496" s="260"/>
      <c r="O496" s="260"/>
      <c r="P496" s="260"/>
      <c r="Q496" s="260"/>
      <c r="R496" s="260"/>
      <c r="S496" s="260"/>
      <c r="T496" s="261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62" t="s">
        <v>157</v>
      </c>
      <c r="AU496" s="262" t="s">
        <v>92</v>
      </c>
      <c r="AV496" s="14" t="s">
        <v>92</v>
      </c>
      <c r="AW496" s="14" t="s">
        <v>36</v>
      </c>
      <c r="AX496" s="14" t="s">
        <v>83</v>
      </c>
      <c r="AY496" s="262" t="s">
        <v>147</v>
      </c>
    </row>
    <row r="497" s="15" customFormat="1">
      <c r="A497" s="15"/>
      <c r="B497" s="263"/>
      <c r="C497" s="264"/>
      <c r="D497" s="243" t="s">
        <v>157</v>
      </c>
      <c r="E497" s="265" t="s">
        <v>1</v>
      </c>
      <c r="F497" s="266" t="s">
        <v>161</v>
      </c>
      <c r="G497" s="264"/>
      <c r="H497" s="267">
        <v>63.417000000000002</v>
      </c>
      <c r="I497" s="268"/>
      <c r="J497" s="264"/>
      <c r="K497" s="264"/>
      <c r="L497" s="269"/>
      <c r="M497" s="270"/>
      <c r="N497" s="271"/>
      <c r="O497" s="271"/>
      <c r="P497" s="271"/>
      <c r="Q497" s="271"/>
      <c r="R497" s="271"/>
      <c r="S497" s="271"/>
      <c r="T497" s="272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T497" s="273" t="s">
        <v>157</v>
      </c>
      <c r="AU497" s="273" t="s">
        <v>92</v>
      </c>
      <c r="AV497" s="15" t="s">
        <v>155</v>
      </c>
      <c r="AW497" s="15" t="s">
        <v>36</v>
      </c>
      <c r="AX497" s="15" t="s">
        <v>90</v>
      </c>
      <c r="AY497" s="273" t="s">
        <v>147</v>
      </c>
    </row>
    <row r="498" s="2" customFormat="1" ht="24.15" customHeight="1">
      <c r="A498" s="39"/>
      <c r="B498" s="40"/>
      <c r="C498" s="228" t="s">
        <v>805</v>
      </c>
      <c r="D498" s="228" t="s">
        <v>150</v>
      </c>
      <c r="E498" s="229" t="s">
        <v>806</v>
      </c>
      <c r="F498" s="230" t="s">
        <v>807</v>
      </c>
      <c r="G498" s="231" t="s">
        <v>293</v>
      </c>
      <c r="H498" s="232">
        <v>38.799999999999997</v>
      </c>
      <c r="I498" s="233"/>
      <c r="J498" s="234">
        <f>ROUND(I498*H498,2)</f>
        <v>0</v>
      </c>
      <c r="K498" s="230" t="s">
        <v>154</v>
      </c>
      <c r="L498" s="45"/>
      <c r="M498" s="235" t="s">
        <v>1</v>
      </c>
      <c r="N498" s="236" t="s">
        <v>48</v>
      </c>
      <c r="O498" s="92"/>
      <c r="P498" s="237">
        <f>O498*H498</f>
        <v>0</v>
      </c>
      <c r="Q498" s="237">
        <v>0.00027999999999999998</v>
      </c>
      <c r="R498" s="237">
        <f>Q498*H498</f>
        <v>0.010863999999999999</v>
      </c>
      <c r="S498" s="237">
        <v>0</v>
      </c>
      <c r="T498" s="238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39" t="s">
        <v>238</v>
      </c>
      <c r="AT498" s="239" t="s">
        <v>150</v>
      </c>
      <c r="AU498" s="239" t="s">
        <v>92</v>
      </c>
      <c r="AY498" s="18" t="s">
        <v>147</v>
      </c>
      <c r="BE498" s="240">
        <f>IF(N498="základní",J498,0)</f>
        <v>0</v>
      </c>
      <c r="BF498" s="240">
        <f>IF(N498="snížená",J498,0)</f>
        <v>0</v>
      </c>
      <c r="BG498" s="240">
        <f>IF(N498="zákl. přenesená",J498,0)</f>
        <v>0</v>
      </c>
      <c r="BH498" s="240">
        <f>IF(N498="sníž. přenesená",J498,0)</f>
        <v>0</v>
      </c>
      <c r="BI498" s="240">
        <f>IF(N498="nulová",J498,0)</f>
        <v>0</v>
      </c>
      <c r="BJ498" s="18" t="s">
        <v>90</v>
      </c>
      <c r="BK498" s="240">
        <f>ROUND(I498*H498,2)</f>
        <v>0</v>
      </c>
      <c r="BL498" s="18" t="s">
        <v>238</v>
      </c>
      <c r="BM498" s="239" t="s">
        <v>808</v>
      </c>
    </row>
    <row r="499" s="13" customFormat="1">
      <c r="A499" s="13"/>
      <c r="B499" s="241"/>
      <c r="C499" s="242"/>
      <c r="D499" s="243" t="s">
        <v>157</v>
      </c>
      <c r="E499" s="244" t="s">
        <v>1</v>
      </c>
      <c r="F499" s="245" t="s">
        <v>809</v>
      </c>
      <c r="G499" s="242"/>
      <c r="H499" s="244" t="s">
        <v>1</v>
      </c>
      <c r="I499" s="246"/>
      <c r="J499" s="242"/>
      <c r="K499" s="242"/>
      <c r="L499" s="247"/>
      <c r="M499" s="248"/>
      <c r="N499" s="249"/>
      <c r="O499" s="249"/>
      <c r="P499" s="249"/>
      <c r="Q499" s="249"/>
      <c r="R499" s="249"/>
      <c r="S499" s="249"/>
      <c r="T499" s="250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51" t="s">
        <v>157</v>
      </c>
      <c r="AU499" s="251" t="s">
        <v>92</v>
      </c>
      <c r="AV499" s="13" t="s">
        <v>90</v>
      </c>
      <c r="AW499" s="13" t="s">
        <v>36</v>
      </c>
      <c r="AX499" s="13" t="s">
        <v>83</v>
      </c>
      <c r="AY499" s="251" t="s">
        <v>147</v>
      </c>
    </row>
    <row r="500" s="13" customFormat="1">
      <c r="A500" s="13"/>
      <c r="B500" s="241"/>
      <c r="C500" s="242"/>
      <c r="D500" s="243" t="s">
        <v>157</v>
      </c>
      <c r="E500" s="244" t="s">
        <v>1</v>
      </c>
      <c r="F500" s="245" t="s">
        <v>793</v>
      </c>
      <c r="G500" s="242"/>
      <c r="H500" s="244" t="s">
        <v>1</v>
      </c>
      <c r="I500" s="246"/>
      <c r="J500" s="242"/>
      <c r="K500" s="242"/>
      <c r="L500" s="247"/>
      <c r="M500" s="248"/>
      <c r="N500" s="249"/>
      <c r="O500" s="249"/>
      <c r="P500" s="249"/>
      <c r="Q500" s="249"/>
      <c r="R500" s="249"/>
      <c r="S500" s="249"/>
      <c r="T500" s="250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51" t="s">
        <v>157</v>
      </c>
      <c r="AU500" s="251" t="s">
        <v>92</v>
      </c>
      <c r="AV500" s="13" t="s">
        <v>90</v>
      </c>
      <c r="AW500" s="13" t="s">
        <v>36</v>
      </c>
      <c r="AX500" s="13" t="s">
        <v>83</v>
      </c>
      <c r="AY500" s="251" t="s">
        <v>147</v>
      </c>
    </row>
    <row r="501" s="14" customFormat="1">
      <c r="A501" s="14"/>
      <c r="B501" s="252"/>
      <c r="C501" s="253"/>
      <c r="D501" s="243" t="s">
        <v>157</v>
      </c>
      <c r="E501" s="254" t="s">
        <v>1</v>
      </c>
      <c r="F501" s="255" t="s">
        <v>810</v>
      </c>
      <c r="G501" s="253"/>
      <c r="H501" s="256">
        <v>38.799999999999997</v>
      </c>
      <c r="I501" s="257"/>
      <c r="J501" s="253"/>
      <c r="K501" s="253"/>
      <c r="L501" s="258"/>
      <c r="M501" s="259"/>
      <c r="N501" s="260"/>
      <c r="O501" s="260"/>
      <c r="P501" s="260"/>
      <c r="Q501" s="260"/>
      <c r="R501" s="260"/>
      <c r="S501" s="260"/>
      <c r="T501" s="261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62" t="s">
        <v>157</v>
      </c>
      <c r="AU501" s="262" t="s">
        <v>92</v>
      </c>
      <c r="AV501" s="14" t="s">
        <v>92</v>
      </c>
      <c r="AW501" s="14" t="s">
        <v>36</v>
      </c>
      <c r="AX501" s="14" t="s">
        <v>83</v>
      </c>
      <c r="AY501" s="262" t="s">
        <v>147</v>
      </c>
    </row>
    <row r="502" s="15" customFormat="1">
      <c r="A502" s="15"/>
      <c r="B502" s="263"/>
      <c r="C502" s="264"/>
      <c r="D502" s="243" t="s">
        <v>157</v>
      </c>
      <c r="E502" s="265" t="s">
        <v>1</v>
      </c>
      <c r="F502" s="266" t="s">
        <v>161</v>
      </c>
      <c r="G502" s="264"/>
      <c r="H502" s="267">
        <v>38.799999999999997</v>
      </c>
      <c r="I502" s="268"/>
      <c r="J502" s="264"/>
      <c r="K502" s="264"/>
      <c r="L502" s="269"/>
      <c r="M502" s="270"/>
      <c r="N502" s="271"/>
      <c r="O502" s="271"/>
      <c r="P502" s="271"/>
      <c r="Q502" s="271"/>
      <c r="R502" s="271"/>
      <c r="S502" s="271"/>
      <c r="T502" s="272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T502" s="273" t="s">
        <v>157</v>
      </c>
      <c r="AU502" s="273" t="s">
        <v>92</v>
      </c>
      <c r="AV502" s="15" t="s">
        <v>155</v>
      </c>
      <c r="AW502" s="15" t="s">
        <v>36</v>
      </c>
      <c r="AX502" s="15" t="s">
        <v>90</v>
      </c>
      <c r="AY502" s="273" t="s">
        <v>147</v>
      </c>
    </row>
    <row r="503" s="2" customFormat="1" ht="33" customHeight="1">
      <c r="A503" s="39"/>
      <c r="B503" s="40"/>
      <c r="C503" s="228" t="s">
        <v>811</v>
      </c>
      <c r="D503" s="228" t="s">
        <v>150</v>
      </c>
      <c r="E503" s="229" t="s">
        <v>812</v>
      </c>
      <c r="F503" s="230" t="s">
        <v>813</v>
      </c>
      <c r="G503" s="231" t="s">
        <v>153</v>
      </c>
      <c r="H503" s="232">
        <v>63.417000000000002</v>
      </c>
      <c r="I503" s="233"/>
      <c r="J503" s="234">
        <f>ROUND(I503*H503,2)</f>
        <v>0</v>
      </c>
      <c r="K503" s="230" t="s">
        <v>154</v>
      </c>
      <c r="L503" s="45"/>
      <c r="M503" s="235" t="s">
        <v>1</v>
      </c>
      <c r="N503" s="236" t="s">
        <v>48</v>
      </c>
      <c r="O503" s="92"/>
      <c r="P503" s="237">
        <f>O503*H503</f>
        <v>0</v>
      </c>
      <c r="Q503" s="237">
        <v>0.0090299999999999998</v>
      </c>
      <c r="R503" s="237">
        <f>Q503*H503</f>
        <v>0.57265551000000003</v>
      </c>
      <c r="S503" s="237">
        <v>0</v>
      </c>
      <c r="T503" s="238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39" t="s">
        <v>238</v>
      </c>
      <c r="AT503" s="239" t="s">
        <v>150</v>
      </c>
      <c r="AU503" s="239" t="s">
        <v>92</v>
      </c>
      <c r="AY503" s="18" t="s">
        <v>147</v>
      </c>
      <c r="BE503" s="240">
        <f>IF(N503="základní",J503,0)</f>
        <v>0</v>
      </c>
      <c r="BF503" s="240">
        <f>IF(N503="snížená",J503,0)</f>
        <v>0</v>
      </c>
      <c r="BG503" s="240">
        <f>IF(N503="zákl. přenesená",J503,0)</f>
        <v>0</v>
      </c>
      <c r="BH503" s="240">
        <f>IF(N503="sníž. přenesená",J503,0)</f>
        <v>0</v>
      </c>
      <c r="BI503" s="240">
        <f>IF(N503="nulová",J503,0)</f>
        <v>0</v>
      </c>
      <c r="BJ503" s="18" t="s">
        <v>90</v>
      </c>
      <c r="BK503" s="240">
        <f>ROUND(I503*H503,2)</f>
        <v>0</v>
      </c>
      <c r="BL503" s="18" t="s">
        <v>238</v>
      </c>
      <c r="BM503" s="239" t="s">
        <v>814</v>
      </c>
    </row>
    <row r="504" s="13" customFormat="1">
      <c r="A504" s="13"/>
      <c r="B504" s="241"/>
      <c r="C504" s="242"/>
      <c r="D504" s="243" t="s">
        <v>157</v>
      </c>
      <c r="E504" s="244" t="s">
        <v>1</v>
      </c>
      <c r="F504" s="245" t="s">
        <v>815</v>
      </c>
      <c r="G504" s="242"/>
      <c r="H504" s="244" t="s">
        <v>1</v>
      </c>
      <c r="I504" s="246"/>
      <c r="J504" s="242"/>
      <c r="K504" s="242"/>
      <c r="L504" s="247"/>
      <c r="M504" s="248"/>
      <c r="N504" s="249"/>
      <c r="O504" s="249"/>
      <c r="P504" s="249"/>
      <c r="Q504" s="249"/>
      <c r="R504" s="249"/>
      <c r="S504" s="249"/>
      <c r="T504" s="250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51" t="s">
        <v>157</v>
      </c>
      <c r="AU504" s="251" t="s">
        <v>92</v>
      </c>
      <c r="AV504" s="13" t="s">
        <v>90</v>
      </c>
      <c r="AW504" s="13" t="s">
        <v>36</v>
      </c>
      <c r="AX504" s="13" t="s">
        <v>83</v>
      </c>
      <c r="AY504" s="251" t="s">
        <v>147</v>
      </c>
    </row>
    <row r="505" s="13" customFormat="1">
      <c r="A505" s="13"/>
      <c r="B505" s="241"/>
      <c r="C505" s="242"/>
      <c r="D505" s="243" t="s">
        <v>157</v>
      </c>
      <c r="E505" s="244" t="s">
        <v>1</v>
      </c>
      <c r="F505" s="245" t="s">
        <v>793</v>
      </c>
      <c r="G505" s="242"/>
      <c r="H505" s="244" t="s">
        <v>1</v>
      </c>
      <c r="I505" s="246"/>
      <c r="J505" s="242"/>
      <c r="K505" s="242"/>
      <c r="L505" s="247"/>
      <c r="M505" s="248"/>
      <c r="N505" s="249"/>
      <c r="O505" s="249"/>
      <c r="P505" s="249"/>
      <c r="Q505" s="249"/>
      <c r="R505" s="249"/>
      <c r="S505" s="249"/>
      <c r="T505" s="250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51" t="s">
        <v>157</v>
      </c>
      <c r="AU505" s="251" t="s">
        <v>92</v>
      </c>
      <c r="AV505" s="13" t="s">
        <v>90</v>
      </c>
      <c r="AW505" s="13" t="s">
        <v>36</v>
      </c>
      <c r="AX505" s="13" t="s">
        <v>83</v>
      </c>
      <c r="AY505" s="251" t="s">
        <v>147</v>
      </c>
    </row>
    <row r="506" s="14" customFormat="1">
      <c r="A506" s="14"/>
      <c r="B506" s="252"/>
      <c r="C506" s="253"/>
      <c r="D506" s="243" t="s">
        <v>157</v>
      </c>
      <c r="E506" s="254" t="s">
        <v>1</v>
      </c>
      <c r="F506" s="255" t="s">
        <v>816</v>
      </c>
      <c r="G506" s="253"/>
      <c r="H506" s="256">
        <v>76.128</v>
      </c>
      <c r="I506" s="257"/>
      <c r="J506" s="253"/>
      <c r="K506" s="253"/>
      <c r="L506" s="258"/>
      <c r="M506" s="259"/>
      <c r="N506" s="260"/>
      <c r="O506" s="260"/>
      <c r="P506" s="260"/>
      <c r="Q506" s="260"/>
      <c r="R506" s="260"/>
      <c r="S506" s="260"/>
      <c r="T506" s="261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62" t="s">
        <v>157</v>
      </c>
      <c r="AU506" s="262" t="s">
        <v>92</v>
      </c>
      <c r="AV506" s="14" t="s">
        <v>92</v>
      </c>
      <c r="AW506" s="14" t="s">
        <v>36</v>
      </c>
      <c r="AX506" s="14" t="s">
        <v>83</v>
      </c>
      <c r="AY506" s="262" t="s">
        <v>147</v>
      </c>
    </row>
    <row r="507" s="14" customFormat="1">
      <c r="A507" s="14"/>
      <c r="B507" s="252"/>
      <c r="C507" s="253"/>
      <c r="D507" s="243" t="s">
        <v>157</v>
      </c>
      <c r="E507" s="254" t="s">
        <v>1</v>
      </c>
      <c r="F507" s="255" t="s">
        <v>817</v>
      </c>
      <c r="G507" s="253"/>
      <c r="H507" s="256">
        <v>-12.711</v>
      </c>
      <c r="I507" s="257"/>
      <c r="J507" s="253"/>
      <c r="K507" s="253"/>
      <c r="L507" s="258"/>
      <c r="M507" s="259"/>
      <c r="N507" s="260"/>
      <c r="O507" s="260"/>
      <c r="P507" s="260"/>
      <c r="Q507" s="260"/>
      <c r="R507" s="260"/>
      <c r="S507" s="260"/>
      <c r="T507" s="261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62" t="s">
        <v>157</v>
      </c>
      <c r="AU507" s="262" t="s">
        <v>92</v>
      </c>
      <c r="AV507" s="14" t="s">
        <v>92</v>
      </c>
      <c r="AW507" s="14" t="s">
        <v>36</v>
      </c>
      <c r="AX507" s="14" t="s">
        <v>83</v>
      </c>
      <c r="AY507" s="262" t="s">
        <v>147</v>
      </c>
    </row>
    <row r="508" s="15" customFormat="1">
      <c r="A508" s="15"/>
      <c r="B508" s="263"/>
      <c r="C508" s="264"/>
      <c r="D508" s="243" t="s">
        <v>157</v>
      </c>
      <c r="E508" s="265" t="s">
        <v>373</v>
      </c>
      <c r="F508" s="266" t="s">
        <v>161</v>
      </c>
      <c r="G508" s="264"/>
      <c r="H508" s="267">
        <v>63.417000000000002</v>
      </c>
      <c r="I508" s="268"/>
      <c r="J508" s="264"/>
      <c r="K508" s="264"/>
      <c r="L508" s="269"/>
      <c r="M508" s="270"/>
      <c r="N508" s="271"/>
      <c r="O508" s="271"/>
      <c r="P508" s="271"/>
      <c r="Q508" s="271"/>
      <c r="R508" s="271"/>
      <c r="S508" s="271"/>
      <c r="T508" s="272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73" t="s">
        <v>157</v>
      </c>
      <c r="AU508" s="273" t="s">
        <v>92</v>
      </c>
      <c r="AV508" s="15" t="s">
        <v>155</v>
      </c>
      <c r="AW508" s="15" t="s">
        <v>36</v>
      </c>
      <c r="AX508" s="15" t="s">
        <v>90</v>
      </c>
      <c r="AY508" s="273" t="s">
        <v>147</v>
      </c>
    </row>
    <row r="509" s="2" customFormat="1" ht="21.75" customHeight="1">
      <c r="A509" s="39"/>
      <c r="B509" s="40"/>
      <c r="C509" s="300" t="s">
        <v>818</v>
      </c>
      <c r="D509" s="300" t="s">
        <v>492</v>
      </c>
      <c r="E509" s="301" t="s">
        <v>819</v>
      </c>
      <c r="F509" s="302" t="s">
        <v>820</v>
      </c>
      <c r="G509" s="303" t="s">
        <v>153</v>
      </c>
      <c r="H509" s="304">
        <v>69.759</v>
      </c>
      <c r="I509" s="305"/>
      <c r="J509" s="306">
        <f>ROUND(I509*H509,2)</f>
        <v>0</v>
      </c>
      <c r="K509" s="302" t="s">
        <v>1</v>
      </c>
      <c r="L509" s="307"/>
      <c r="M509" s="308" t="s">
        <v>1</v>
      </c>
      <c r="N509" s="309" t="s">
        <v>48</v>
      </c>
      <c r="O509" s="92"/>
      <c r="P509" s="237">
        <f>O509*H509</f>
        <v>0</v>
      </c>
      <c r="Q509" s="237">
        <v>0.0129</v>
      </c>
      <c r="R509" s="237">
        <f>Q509*H509</f>
        <v>0.89989110000000005</v>
      </c>
      <c r="S509" s="237">
        <v>0</v>
      </c>
      <c r="T509" s="238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39" t="s">
        <v>343</v>
      </c>
      <c r="AT509" s="239" t="s">
        <v>492</v>
      </c>
      <c r="AU509" s="239" t="s">
        <v>92</v>
      </c>
      <c r="AY509" s="18" t="s">
        <v>147</v>
      </c>
      <c r="BE509" s="240">
        <f>IF(N509="základní",J509,0)</f>
        <v>0</v>
      </c>
      <c r="BF509" s="240">
        <f>IF(N509="snížená",J509,0)</f>
        <v>0</v>
      </c>
      <c r="BG509" s="240">
        <f>IF(N509="zákl. přenesená",J509,0)</f>
        <v>0</v>
      </c>
      <c r="BH509" s="240">
        <f>IF(N509="sníž. přenesená",J509,0)</f>
        <v>0</v>
      </c>
      <c r="BI509" s="240">
        <f>IF(N509="nulová",J509,0)</f>
        <v>0</v>
      </c>
      <c r="BJ509" s="18" t="s">
        <v>90</v>
      </c>
      <c r="BK509" s="240">
        <f>ROUND(I509*H509,2)</f>
        <v>0</v>
      </c>
      <c r="BL509" s="18" t="s">
        <v>238</v>
      </c>
      <c r="BM509" s="239" t="s">
        <v>821</v>
      </c>
    </row>
    <row r="510" s="14" customFormat="1">
      <c r="A510" s="14"/>
      <c r="B510" s="252"/>
      <c r="C510" s="253"/>
      <c r="D510" s="243" t="s">
        <v>157</v>
      </c>
      <c r="E510" s="253"/>
      <c r="F510" s="255" t="s">
        <v>822</v>
      </c>
      <c r="G510" s="253"/>
      <c r="H510" s="256">
        <v>69.759</v>
      </c>
      <c r="I510" s="257"/>
      <c r="J510" s="253"/>
      <c r="K510" s="253"/>
      <c r="L510" s="258"/>
      <c r="M510" s="259"/>
      <c r="N510" s="260"/>
      <c r="O510" s="260"/>
      <c r="P510" s="260"/>
      <c r="Q510" s="260"/>
      <c r="R510" s="260"/>
      <c r="S510" s="260"/>
      <c r="T510" s="261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62" t="s">
        <v>157</v>
      </c>
      <c r="AU510" s="262" t="s">
        <v>92</v>
      </c>
      <c r="AV510" s="14" t="s">
        <v>92</v>
      </c>
      <c r="AW510" s="14" t="s">
        <v>4</v>
      </c>
      <c r="AX510" s="14" t="s">
        <v>90</v>
      </c>
      <c r="AY510" s="262" t="s">
        <v>147</v>
      </c>
    </row>
    <row r="511" s="2" customFormat="1" ht="24.15" customHeight="1">
      <c r="A511" s="39"/>
      <c r="B511" s="40"/>
      <c r="C511" s="228" t="s">
        <v>823</v>
      </c>
      <c r="D511" s="228" t="s">
        <v>150</v>
      </c>
      <c r="E511" s="229" t="s">
        <v>824</v>
      </c>
      <c r="F511" s="230" t="s">
        <v>825</v>
      </c>
      <c r="G511" s="231" t="s">
        <v>293</v>
      </c>
      <c r="H511" s="232">
        <v>30.370000000000001</v>
      </c>
      <c r="I511" s="233"/>
      <c r="J511" s="234">
        <f>ROUND(I511*H511,2)</f>
        <v>0</v>
      </c>
      <c r="K511" s="230" t="s">
        <v>154</v>
      </c>
      <c r="L511" s="45"/>
      <c r="M511" s="235" t="s">
        <v>1</v>
      </c>
      <c r="N511" s="236" t="s">
        <v>48</v>
      </c>
      <c r="O511" s="92"/>
      <c r="P511" s="237">
        <f>O511*H511</f>
        <v>0</v>
      </c>
      <c r="Q511" s="237">
        <v>0.00020000000000000001</v>
      </c>
      <c r="R511" s="237">
        <f>Q511*H511</f>
        <v>0.0060740000000000004</v>
      </c>
      <c r="S511" s="237">
        <v>0</v>
      </c>
      <c r="T511" s="238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39" t="s">
        <v>238</v>
      </c>
      <c r="AT511" s="239" t="s">
        <v>150</v>
      </c>
      <c r="AU511" s="239" t="s">
        <v>92</v>
      </c>
      <c r="AY511" s="18" t="s">
        <v>147</v>
      </c>
      <c r="BE511" s="240">
        <f>IF(N511="základní",J511,0)</f>
        <v>0</v>
      </c>
      <c r="BF511" s="240">
        <f>IF(N511="snížená",J511,0)</f>
        <v>0</v>
      </c>
      <c r="BG511" s="240">
        <f>IF(N511="zákl. přenesená",J511,0)</f>
        <v>0</v>
      </c>
      <c r="BH511" s="240">
        <f>IF(N511="sníž. přenesená",J511,0)</f>
        <v>0</v>
      </c>
      <c r="BI511" s="240">
        <f>IF(N511="nulová",J511,0)</f>
        <v>0</v>
      </c>
      <c r="BJ511" s="18" t="s">
        <v>90</v>
      </c>
      <c r="BK511" s="240">
        <f>ROUND(I511*H511,2)</f>
        <v>0</v>
      </c>
      <c r="BL511" s="18" t="s">
        <v>238</v>
      </c>
      <c r="BM511" s="239" t="s">
        <v>826</v>
      </c>
    </row>
    <row r="512" s="13" customFormat="1">
      <c r="A512" s="13"/>
      <c r="B512" s="241"/>
      <c r="C512" s="242"/>
      <c r="D512" s="243" t="s">
        <v>157</v>
      </c>
      <c r="E512" s="244" t="s">
        <v>1</v>
      </c>
      <c r="F512" s="245" t="s">
        <v>827</v>
      </c>
      <c r="G512" s="242"/>
      <c r="H512" s="244" t="s">
        <v>1</v>
      </c>
      <c r="I512" s="246"/>
      <c r="J512" s="242"/>
      <c r="K512" s="242"/>
      <c r="L512" s="247"/>
      <c r="M512" s="248"/>
      <c r="N512" s="249"/>
      <c r="O512" s="249"/>
      <c r="P512" s="249"/>
      <c r="Q512" s="249"/>
      <c r="R512" s="249"/>
      <c r="S512" s="249"/>
      <c r="T512" s="250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51" t="s">
        <v>157</v>
      </c>
      <c r="AU512" s="251" t="s">
        <v>92</v>
      </c>
      <c r="AV512" s="13" t="s">
        <v>90</v>
      </c>
      <c r="AW512" s="13" t="s">
        <v>36</v>
      </c>
      <c r="AX512" s="13" t="s">
        <v>83</v>
      </c>
      <c r="AY512" s="251" t="s">
        <v>147</v>
      </c>
    </row>
    <row r="513" s="13" customFormat="1">
      <c r="A513" s="13"/>
      <c r="B513" s="241"/>
      <c r="C513" s="242"/>
      <c r="D513" s="243" t="s">
        <v>157</v>
      </c>
      <c r="E513" s="244" t="s">
        <v>1</v>
      </c>
      <c r="F513" s="245" t="s">
        <v>828</v>
      </c>
      <c r="G513" s="242"/>
      <c r="H513" s="244" t="s">
        <v>1</v>
      </c>
      <c r="I513" s="246"/>
      <c r="J513" s="242"/>
      <c r="K513" s="242"/>
      <c r="L513" s="247"/>
      <c r="M513" s="248"/>
      <c r="N513" s="249"/>
      <c r="O513" s="249"/>
      <c r="P513" s="249"/>
      <c r="Q513" s="249"/>
      <c r="R513" s="249"/>
      <c r="S513" s="249"/>
      <c r="T513" s="250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51" t="s">
        <v>157</v>
      </c>
      <c r="AU513" s="251" t="s">
        <v>92</v>
      </c>
      <c r="AV513" s="13" t="s">
        <v>90</v>
      </c>
      <c r="AW513" s="13" t="s">
        <v>36</v>
      </c>
      <c r="AX513" s="13" t="s">
        <v>83</v>
      </c>
      <c r="AY513" s="251" t="s">
        <v>147</v>
      </c>
    </row>
    <row r="514" s="14" customFormat="1">
      <c r="A514" s="14"/>
      <c r="B514" s="252"/>
      <c r="C514" s="253"/>
      <c r="D514" s="243" t="s">
        <v>157</v>
      </c>
      <c r="E514" s="254" t="s">
        <v>1</v>
      </c>
      <c r="F514" s="255" t="s">
        <v>829</v>
      </c>
      <c r="G514" s="253"/>
      <c r="H514" s="256">
        <v>30.370000000000001</v>
      </c>
      <c r="I514" s="257"/>
      <c r="J514" s="253"/>
      <c r="K514" s="253"/>
      <c r="L514" s="258"/>
      <c r="M514" s="259"/>
      <c r="N514" s="260"/>
      <c r="O514" s="260"/>
      <c r="P514" s="260"/>
      <c r="Q514" s="260"/>
      <c r="R514" s="260"/>
      <c r="S514" s="260"/>
      <c r="T514" s="261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62" t="s">
        <v>157</v>
      </c>
      <c r="AU514" s="262" t="s">
        <v>92</v>
      </c>
      <c r="AV514" s="14" t="s">
        <v>92</v>
      </c>
      <c r="AW514" s="14" t="s">
        <v>36</v>
      </c>
      <c r="AX514" s="14" t="s">
        <v>83</v>
      </c>
      <c r="AY514" s="262" t="s">
        <v>147</v>
      </c>
    </row>
    <row r="515" s="15" customFormat="1">
      <c r="A515" s="15"/>
      <c r="B515" s="263"/>
      <c r="C515" s="264"/>
      <c r="D515" s="243" t="s">
        <v>157</v>
      </c>
      <c r="E515" s="265" t="s">
        <v>1</v>
      </c>
      <c r="F515" s="266" t="s">
        <v>161</v>
      </c>
      <c r="G515" s="264"/>
      <c r="H515" s="267">
        <v>30.370000000000001</v>
      </c>
      <c r="I515" s="268"/>
      <c r="J515" s="264"/>
      <c r="K515" s="264"/>
      <c r="L515" s="269"/>
      <c r="M515" s="270"/>
      <c r="N515" s="271"/>
      <c r="O515" s="271"/>
      <c r="P515" s="271"/>
      <c r="Q515" s="271"/>
      <c r="R515" s="271"/>
      <c r="S515" s="271"/>
      <c r="T515" s="272"/>
      <c r="U515" s="15"/>
      <c r="V515" s="15"/>
      <c r="W515" s="15"/>
      <c r="X515" s="15"/>
      <c r="Y515" s="15"/>
      <c r="Z515" s="15"/>
      <c r="AA515" s="15"/>
      <c r="AB515" s="15"/>
      <c r="AC515" s="15"/>
      <c r="AD515" s="15"/>
      <c r="AE515" s="15"/>
      <c r="AT515" s="273" t="s">
        <v>157</v>
      </c>
      <c r="AU515" s="273" t="s">
        <v>92</v>
      </c>
      <c r="AV515" s="15" t="s">
        <v>155</v>
      </c>
      <c r="AW515" s="15" t="s">
        <v>36</v>
      </c>
      <c r="AX515" s="15" t="s">
        <v>90</v>
      </c>
      <c r="AY515" s="273" t="s">
        <v>147</v>
      </c>
    </row>
    <row r="516" s="2" customFormat="1" ht="16.5" customHeight="1">
      <c r="A516" s="39"/>
      <c r="B516" s="40"/>
      <c r="C516" s="300" t="s">
        <v>830</v>
      </c>
      <c r="D516" s="300" t="s">
        <v>492</v>
      </c>
      <c r="E516" s="301" t="s">
        <v>831</v>
      </c>
      <c r="F516" s="302" t="s">
        <v>832</v>
      </c>
      <c r="G516" s="303" t="s">
        <v>293</v>
      </c>
      <c r="H516" s="304">
        <v>33.406999999999996</v>
      </c>
      <c r="I516" s="305"/>
      <c r="J516" s="306">
        <f>ROUND(I516*H516,2)</f>
        <v>0</v>
      </c>
      <c r="K516" s="302" t="s">
        <v>154</v>
      </c>
      <c r="L516" s="307"/>
      <c r="M516" s="308" t="s">
        <v>1</v>
      </c>
      <c r="N516" s="309" t="s">
        <v>48</v>
      </c>
      <c r="O516" s="92"/>
      <c r="P516" s="237">
        <f>O516*H516</f>
        <v>0</v>
      </c>
      <c r="Q516" s="237">
        <v>0.00032000000000000003</v>
      </c>
      <c r="R516" s="237">
        <f>Q516*H516</f>
        <v>0.01069024</v>
      </c>
      <c r="S516" s="237">
        <v>0</v>
      </c>
      <c r="T516" s="238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39" t="s">
        <v>343</v>
      </c>
      <c r="AT516" s="239" t="s">
        <v>492</v>
      </c>
      <c r="AU516" s="239" t="s">
        <v>92</v>
      </c>
      <c r="AY516" s="18" t="s">
        <v>147</v>
      </c>
      <c r="BE516" s="240">
        <f>IF(N516="základní",J516,0)</f>
        <v>0</v>
      </c>
      <c r="BF516" s="240">
        <f>IF(N516="snížená",J516,0)</f>
        <v>0</v>
      </c>
      <c r="BG516" s="240">
        <f>IF(N516="zákl. přenesená",J516,0)</f>
        <v>0</v>
      </c>
      <c r="BH516" s="240">
        <f>IF(N516="sníž. přenesená",J516,0)</f>
        <v>0</v>
      </c>
      <c r="BI516" s="240">
        <f>IF(N516="nulová",J516,0)</f>
        <v>0</v>
      </c>
      <c r="BJ516" s="18" t="s">
        <v>90</v>
      </c>
      <c r="BK516" s="240">
        <f>ROUND(I516*H516,2)</f>
        <v>0</v>
      </c>
      <c r="BL516" s="18" t="s">
        <v>238</v>
      </c>
      <c r="BM516" s="239" t="s">
        <v>833</v>
      </c>
    </row>
    <row r="517" s="14" customFormat="1">
      <c r="A517" s="14"/>
      <c r="B517" s="252"/>
      <c r="C517" s="253"/>
      <c r="D517" s="243" t="s">
        <v>157</v>
      </c>
      <c r="E517" s="253"/>
      <c r="F517" s="255" t="s">
        <v>834</v>
      </c>
      <c r="G517" s="253"/>
      <c r="H517" s="256">
        <v>33.406999999999996</v>
      </c>
      <c r="I517" s="257"/>
      <c r="J517" s="253"/>
      <c r="K517" s="253"/>
      <c r="L517" s="258"/>
      <c r="M517" s="259"/>
      <c r="N517" s="260"/>
      <c r="O517" s="260"/>
      <c r="P517" s="260"/>
      <c r="Q517" s="260"/>
      <c r="R517" s="260"/>
      <c r="S517" s="260"/>
      <c r="T517" s="261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62" t="s">
        <v>157</v>
      </c>
      <c r="AU517" s="262" t="s">
        <v>92</v>
      </c>
      <c r="AV517" s="14" t="s">
        <v>92</v>
      </c>
      <c r="AW517" s="14" t="s">
        <v>4</v>
      </c>
      <c r="AX517" s="14" t="s">
        <v>90</v>
      </c>
      <c r="AY517" s="262" t="s">
        <v>147</v>
      </c>
    </row>
    <row r="518" s="2" customFormat="1" ht="16.5" customHeight="1">
      <c r="A518" s="39"/>
      <c r="B518" s="40"/>
      <c r="C518" s="228" t="s">
        <v>835</v>
      </c>
      <c r="D518" s="228" t="s">
        <v>150</v>
      </c>
      <c r="E518" s="229" t="s">
        <v>836</v>
      </c>
      <c r="F518" s="230" t="s">
        <v>837</v>
      </c>
      <c r="G518" s="231" t="s">
        <v>293</v>
      </c>
      <c r="H518" s="232">
        <v>60.799999999999997</v>
      </c>
      <c r="I518" s="233"/>
      <c r="J518" s="234">
        <f>ROUND(I518*H518,2)</f>
        <v>0</v>
      </c>
      <c r="K518" s="230" t="s">
        <v>154</v>
      </c>
      <c r="L518" s="45"/>
      <c r="M518" s="235" t="s">
        <v>1</v>
      </c>
      <c r="N518" s="236" t="s">
        <v>48</v>
      </c>
      <c r="O518" s="92"/>
      <c r="P518" s="237">
        <f>O518*H518</f>
        <v>0</v>
      </c>
      <c r="Q518" s="237">
        <v>9.0000000000000006E-05</v>
      </c>
      <c r="R518" s="237">
        <f>Q518*H518</f>
        <v>0.0054720000000000003</v>
      </c>
      <c r="S518" s="237">
        <v>0</v>
      </c>
      <c r="T518" s="238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39" t="s">
        <v>238</v>
      </c>
      <c r="AT518" s="239" t="s">
        <v>150</v>
      </c>
      <c r="AU518" s="239" t="s">
        <v>92</v>
      </c>
      <c r="AY518" s="18" t="s">
        <v>147</v>
      </c>
      <c r="BE518" s="240">
        <f>IF(N518="základní",J518,0)</f>
        <v>0</v>
      </c>
      <c r="BF518" s="240">
        <f>IF(N518="snížená",J518,0)</f>
        <v>0</v>
      </c>
      <c r="BG518" s="240">
        <f>IF(N518="zákl. přenesená",J518,0)</f>
        <v>0</v>
      </c>
      <c r="BH518" s="240">
        <f>IF(N518="sníž. přenesená",J518,0)</f>
        <v>0</v>
      </c>
      <c r="BI518" s="240">
        <f>IF(N518="nulová",J518,0)</f>
        <v>0</v>
      </c>
      <c r="BJ518" s="18" t="s">
        <v>90</v>
      </c>
      <c r="BK518" s="240">
        <f>ROUND(I518*H518,2)</f>
        <v>0</v>
      </c>
      <c r="BL518" s="18" t="s">
        <v>238</v>
      </c>
      <c r="BM518" s="239" t="s">
        <v>838</v>
      </c>
    </row>
    <row r="519" s="13" customFormat="1">
      <c r="A519" s="13"/>
      <c r="B519" s="241"/>
      <c r="C519" s="242"/>
      <c r="D519" s="243" t="s">
        <v>157</v>
      </c>
      <c r="E519" s="244" t="s">
        <v>1</v>
      </c>
      <c r="F519" s="245" t="s">
        <v>839</v>
      </c>
      <c r="G519" s="242"/>
      <c r="H519" s="244" t="s">
        <v>1</v>
      </c>
      <c r="I519" s="246"/>
      <c r="J519" s="242"/>
      <c r="K519" s="242"/>
      <c r="L519" s="247"/>
      <c r="M519" s="248"/>
      <c r="N519" s="249"/>
      <c r="O519" s="249"/>
      <c r="P519" s="249"/>
      <c r="Q519" s="249"/>
      <c r="R519" s="249"/>
      <c r="S519" s="249"/>
      <c r="T519" s="250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51" t="s">
        <v>157</v>
      </c>
      <c r="AU519" s="251" t="s">
        <v>92</v>
      </c>
      <c r="AV519" s="13" t="s">
        <v>90</v>
      </c>
      <c r="AW519" s="13" t="s">
        <v>36</v>
      </c>
      <c r="AX519" s="13" t="s">
        <v>83</v>
      </c>
      <c r="AY519" s="251" t="s">
        <v>147</v>
      </c>
    </row>
    <row r="520" s="13" customFormat="1">
      <c r="A520" s="13"/>
      <c r="B520" s="241"/>
      <c r="C520" s="242"/>
      <c r="D520" s="243" t="s">
        <v>157</v>
      </c>
      <c r="E520" s="244" t="s">
        <v>1</v>
      </c>
      <c r="F520" s="245" t="s">
        <v>793</v>
      </c>
      <c r="G520" s="242"/>
      <c r="H520" s="244" t="s">
        <v>1</v>
      </c>
      <c r="I520" s="246"/>
      <c r="J520" s="242"/>
      <c r="K520" s="242"/>
      <c r="L520" s="247"/>
      <c r="M520" s="248"/>
      <c r="N520" s="249"/>
      <c r="O520" s="249"/>
      <c r="P520" s="249"/>
      <c r="Q520" s="249"/>
      <c r="R520" s="249"/>
      <c r="S520" s="249"/>
      <c r="T520" s="250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51" t="s">
        <v>157</v>
      </c>
      <c r="AU520" s="251" t="s">
        <v>92</v>
      </c>
      <c r="AV520" s="13" t="s">
        <v>90</v>
      </c>
      <c r="AW520" s="13" t="s">
        <v>36</v>
      </c>
      <c r="AX520" s="13" t="s">
        <v>83</v>
      </c>
      <c r="AY520" s="251" t="s">
        <v>147</v>
      </c>
    </row>
    <row r="521" s="14" customFormat="1">
      <c r="A521" s="14"/>
      <c r="B521" s="252"/>
      <c r="C521" s="253"/>
      <c r="D521" s="243" t="s">
        <v>157</v>
      </c>
      <c r="E521" s="254" t="s">
        <v>1</v>
      </c>
      <c r="F521" s="255" t="s">
        <v>840</v>
      </c>
      <c r="G521" s="253"/>
      <c r="H521" s="256">
        <v>60.799999999999997</v>
      </c>
      <c r="I521" s="257"/>
      <c r="J521" s="253"/>
      <c r="K521" s="253"/>
      <c r="L521" s="258"/>
      <c r="M521" s="259"/>
      <c r="N521" s="260"/>
      <c r="O521" s="260"/>
      <c r="P521" s="260"/>
      <c r="Q521" s="260"/>
      <c r="R521" s="260"/>
      <c r="S521" s="260"/>
      <c r="T521" s="261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62" t="s">
        <v>157</v>
      </c>
      <c r="AU521" s="262" t="s">
        <v>92</v>
      </c>
      <c r="AV521" s="14" t="s">
        <v>92</v>
      </c>
      <c r="AW521" s="14" t="s">
        <v>36</v>
      </c>
      <c r="AX521" s="14" t="s">
        <v>83</v>
      </c>
      <c r="AY521" s="262" t="s">
        <v>147</v>
      </c>
    </row>
    <row r="522" s="15" customFormat="1">
      <c r="A522" s="15"/>
      <c r="B522" s="263"/>
      <c r="C522" s="264"/>
      <c r="D522" s="243" t="s">
        <v>157</v>
      </c>
      <c r="E522" s="265" t="s">
        <v>1</v>
      </c>
      <c r="F522" s="266" t="s">
        <v>161</v>
      </c>
      <c r="G522" s="264"/>
      <c r="H522" s="267">
        <v>60.799999999999997</v>
      </c>
      <c r="I522" s="268"/>
      <c r="J522" s="264"/>
      <c r="K522" s="264"/>
      <c r="L522" s="269"/>
      <c r="M522" s="270"/>
      <c r="N522" s="271"/>
      <c r="O522" s="271"/>
      <c r="P522" s="271"/>
      <c r="Q522" s="271"/>
      <c r="R522" s="271"/>
      <c r="S522" s="271"/>
      <c r="T522" s="272"/>
      <c r="U522" s="15"/>
      <c r="V522" s="15"/>
      <c r="W522" s="15"/>
      <c r="X522" s="15"/>
      <c r="Y522" s="15"/>
      <c r="Z522" s="15"/>
      <c r="AA522" s="15"/>
      <c r="AB522" s="15"/>
      <c r="AC522" s="15"/>
      <c r="AD522" s="15"/>
      <c r="AE522" s="15"/>
      <c r="AT522" s="273" t="s">
        <v>157</v>
      </c>
      <c r="AU522" s="273" t="s">
        <v>92</v>
      </c>
      <c r="AV522" s="15" t="s">
        <v>155</v>
      </c>
      <c r="AW522" s="15" t="s">
        <v>36</v>
      </c>
      <c r="AX522" s="15" t="s">
        <v>90</v>
      </c>
      <c r="AY522" s="273" t="s">
        <v>147</v>
      </c>
    </row>
    <row r="523" s="2" customFormat="1" ht="24.15" customHeight="1">
      <c r="A523" s="39"/>
      <c r="B523" s="40"/>
      <c r="C523" s="228" t="s">
        <v>841</v>
      </c>
      <c r="D523" s="228" t="s">
        <v>150</v>
      </c>
      <c r="E523" s="229" t="s">
        <v>842</v>
      </c>
      <c r="F523" s="230" t="s">
        <v>843</v>
      </c>
      <c r="G523" s="231" t="s">
        <v>153</v>
      </c>
      <c r="H523" s="232">
        <v>63.417000000000002</v>
      </c>
      <c r="I523" s="233"/>
      <c r="J523" s="234">
        <f>ROUND(I523*H523,2)</f>
        <v>0</v>
      </c>
      <c r="K523" s="230" t="s">
        <v>154</v>
      </c>
      <c r="L523" s="45"/>
      <c r="M523" s="235" t="s">
        <v>1</v>
      </c>
      <c r="N523" s="236" t="s">
        <v>48</v>
      </c>
      <c r="O523" s="92"/>
      <c r="P523" s="237">
        <f>O523*H523</f>
        <v>0</v>
      </c>
      <c r="Q523" s="237">
        <v>5.0000000000000002E-05</v>
      </c>
      <c r="R523" s="237">
        <f>Q523*H523</f>
        <v>0.0031708500000000002</v>
      </c>
      <c r="S523" s="237">
        <v>0</v>
      </c>
      <c r="T523" s="238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39" t="s">
        <v>238</v>
      </c>
      <c r="AT523" s="239" t="s">
        <v>150</v>
      </c>
      <c r="AU523" s="239" t="s">
        <v>92</v>
      </c>
      <c r="AY523" s="18" t="s">
        <v>147</v>
      </c>
      <c r="BE523" s="240">
        <f>IF(N523="základní",J523,0)</f>
        <v>0</v>
      </c>
      <c r="BF523" s="240">
        <f>IF(N523="snížená",J523,0)</f>
        <v>0</v>
      </c>
      <c r="BG523" s="240">
        <f>IF(N523="zákl. přenesená",J523,0)</f>
        <v>0</v>
      </c>
      <c r="BH523" s="240">
        <f>IF(N523="sníž. přenesená",J523,0)</f>
        <v>0</v>
      </c>
      <c r="BI523" s="240">
        <f>IF(N523="nulová",J523,0)</f>
        <v>0</v>
      </c>
      <c r="BJ523" s="18" t="s">
        <v>90</v>
      </c>
      <c r="BK523" s="240">
        <f>ROUND(I523*H523,2)</f>
        <v>0</v>
      </c>
      <c r="BL523" s="18" t="s">
        <v>238</v>
      </c>
      <c r="BM523" s="239" t="s">
        <v>844</v>
      </c>
    </row>
    <row r="524" s="13" customFormat="1">
      <c r="A524" s="13"/>
      <c r="B524" s="241"/>
      <c r="C524" s="242"/>
      <c r="D524" s="243" t="s">
        <v>157</v>
      </c>
      <c r="E524" s="244" t="s">
        <v>1</v>
      </c>
      <c r="F524" s="245" t="s">
        <v>845</v>
      </c>
      <c r="G524" s="242"/>
      <c r="H524" s="244" t="s">
        <v>1</v>
      </c>
      <c r="I524" s="246"/>
      <c r="J524" s="242"/>
      <c r="K524" s="242"/>
      <c r="L524" s="247"/>
      <c r="M524" s="248"/>
      <c r="N524" s="249"/>
      <c r="O524" s="249"/>
      <c r="P524" s="249"/>
      <c r="Q524" s="249"/>
      <c r="R524" s="249"/>
      <c r="S524" s="249"/>
      <c r="T524" s="250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51" t="s">
        <v>157</v>
      </c>
      <c r="AU524" s="251" t="s">
        <v>92</v>
      </c>
      <c r="AV524" s="13" t="s">
        <v>90</v>
      </c>
      <c r="AW524" s="13" t="s">
        <v>36</v>
      </c>
      <c r="AX524" s="13" t="s">
        <v>83</v>
      </c>
      <c r="AY524" s="251" t="s">
        <v>147</v>
      </c>
    </row>
    <row r="525" s="13" customFormat="1">
      <c r="A525" s="13"/>
      <c r="B525" s="241"/>
      <c r="C525" s="242"/>
      <c r="D525" s="243" t="s">
        <v>157</v>
      </c>
      <c r="E525" s="244" t="s">
        <v>1</v>
      </c>
      <c r="F525" s="245" t="s">
        <v>793</v>
      </c>
      <c r="G525" s="242"/>
      <c r="H525" s="244" t="s">
        <v>1</v>
      </c>
      <c r="I525" s="246"/>
      <c r="J525" s="242"/>
      <c r="K525" s="242"/>
      <c r="L525" s="247"/>
      <c r="M525" s="248"/>
      <c r="N525" s="249"/>
      <c r="O525" s="249"/>
      <c r="P525" s="249"/>
      <c r="Q525" s="249"/>
      <c r="R525" s="249"/>
      <c r="S525" s="249"/>
      <c r="T525" s="250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51" t="s">
        <v>157</v>
      </c>
      <c r="AU525" s="251" t="s">
        <v>92</v>
      </c>
      <c r="AV525" s="13" t="s">
        <v>90</v>
      </c>
      <c r="AW525" s="13" t="s">
        <v>36</v>
      </c>
      <c r="AX525" s="13" t="s">
        <v>83</v>
      </c>
      <c r="AY525" s="251" t="s">
        <v>147</v>
      </c>
    </row>
    <row r="526" s="14" customFormat="1">
      <c r="A526" s="14"/>
      <c r="B526" s="252"/>
      <c r="C526" s="253"/>
      <c r="D526" s="243" t="s">
        <v>157</v>
      </c>
      <c r="E526" s="254" t="s">
        <v>1</v>
      </c>
      <c r="F526" s="255" t="s">
        <v>794</v>
      </c>
      <c r="G526" s="253"/>
      <c r="H526" s="256">
        <v>63.417000000000002</v>
      </c>
      <c r="I526" s="257"/>
      <c r="J526" s="253"/>
      <c r="K526" s="253"/>
      <c r="L526" s="258"/>
      <c r="M526" s="259"/>
      <c r="N526" s="260"/>
      <c r="O526" s="260"/>
      <c r="P526" s="260"/>
      <c r="Q526" s="260"/>
      <c r="R526" s="260"/>
      <c r="S526" s="260"/>
      <c r="T526" s="261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62" t="s">
        <v>157</v>
      </c>
      <c r="AU526" s="262" t="s">
        <v>92</v>
      </c>
      <c r="AV526" s="14" t="s">
        <v>92</v>
      </c>
      <c r="AW526" s="14" t="s">
        <v>36</v>
      </c>
      <c r="AX526" s="14" t="s">
        <v>83</v>
      </c>
      <c r="AY526" s="262" t="s">
        <v>147</v>
      </c>
    </row>
    <row r="527" s="15" customFormat="1">
      <c r="A527" s="15"/>
      <c r="B527" s="263"/>
      <c r="C527" s="264"/>
      <c r="D527" s="243" t="s">
        <v>157</v>
      </c>
      <c r="E527" s="265" t="s">
        <v>1</v>
      </c>
      <c r="F527" s="266" t="s">
        <v>161</v>
      </c>
      <c r="G527" s="264"/>
      <c r="H527" s="267">
        <v>63.417000000000002</v>
      </c>
      <c r="I527" s="268"/>
      <c r="J527" s="264"/>
      <c r="K527" s="264"/>
      <c r="L527" s="269"/>
      <c r="M527" s="270"/>
      <c r="N527" s="271"/>
      <c r="O527" s="271"/>
      <c r="P527" s="271"/>
      <c r="Q527" s="271"/>
      <c r="R527" s="271"/>
      <c r="S527" s="271"/>
      <c r="T527" s="272"/>
      <c r="U527" s="15"/>
      <c r="V527" s="15"/>
      <c r="W527" s="15"/>
      <c r="X527" s="15"/>
      <c r="Y527" s="15"/>
      <c r="Z527" s="15"/>
      <c r="AA527" s="15"/>
      <c r="AB527" s="15"/>
      <c r="AC527" s="15"/>
      <c r="AD527" s="15"/>
      <c r="AE527" s="15"/>
      <c r="AT527" s="273" t="s">
        <v>157</v>
      </c>
      <c r="AU527" s="273" t="s">
        <v>92</v>
      </c>
      <c r="AV527" s="15" t="s">
        <v>155</v>
      </c>
      <c r="AW527" s="15" t="s">
        <v>36</v>
      </c>
      <c r="AX527" s="15" t="s">
        <v>90</v>
      </c>
      <c r="AY527" s="273" t="s">
        <v>147</v>
      </c>
    </row>
    <row r="528" s="2" customFormat="1" ht="24.15" customHeight="1">
      <c r="A528" s="39"/>
      <c r="B528" s="40"/>
      <c r="C528" s="228" t="s">
        <v>846</v>
      </c>
      <c r="D528" s="228" t="s">
        <v>150</v>
      </c>
      <c r="E528" s="229" t="s">
        <v>847</v>
      </c>
      <c r="F528" s="230" t="s">
        <v>848</v>
      </c>
      <c r="G528" s="231" t="s">
        <v>224</v>
      </c>
      <c r="H528" s="232">
        <v>1.623</v>
      </c>
      <c r="I528" s="233"/>
      <c r="J528" s="234">
        <f>ROUND(I528*H528,2)</f>
        <v>0</v>
      </c>
      <c r="K528" s="230" t="s">
        <v>154</v>
      </c>
      <c r="L528" s="45"/>
      <c r="M528" s="235" t="s">
        <v>1</v>
      </c>
      <c r="N528" s="236" t="s">
        <v>48</v>
      </c>
      <c r="O528" s="92"/>
      <c r="P528" s="237">
        <f>O528*H528</f>
        <v>0</v>
      </c>
      <c r="Q528" s="237">
        <v>0</v>
      </c>
      <c r="R528" s="237">
        <f>Q528*H528</f>
        <v>0</v>
      </c>
      <c r="S528" s="237">
        <v>0</v>
      </c>
      <c r="T528" s="238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39" t="s">
        <v>238</v>
      </c>
      <c r="AT528" s="239" t="s">
        <v>150</v>
      </c>
      <c r="AU528" s="239" t="s">
        <v>92</v>
      </c>
      <c r="AY528" s="18" t="s">
        <v>147</v>
      </c>
      <c r="BE528" s="240">
        <f>IF(N528="základní",J528,0)</f>
        <v>0</v>
      </c>
      <c r="BF528" s="240">
        <f>IF(N528="snížená",J528,0)</f>
        <v>0</v>
      </c>
      <c r="BG528" s="240">
        <f>IF(N528="zákl. přenesená",J528,0)</f>
        <v>0</v>
      </c>
      <c r="BH528" s="240">
        <f>IF(N528="sníž. přenesená",J528,0)</f>
        <v>0</v>
      </c>
      <c r="BI528" s="240">
        <f>IF(N528="nulová",J528,0)</f>
        <v>0</v>
      </c>
      <c r="BJ528" s="18" t="s">
        <v>90</v>
      </c>
      <c r="BK528" s="240">
        <f>ROUND(I528*H528,2)</f>
        <v>0</v>
      </c>
      <c r="BL528" s="18" t="s">
        <v>238</v>
      </c>
      <c r="BM528" s="239" t="s">
        <v>849</v>
      </c>
    </row>
    <row r="529" s="12" customFormat="1" ht="22.8" customHeight="1">
      <c r="A529" s="12"/>
      <c r="B529" s="213"/>
      <c r="C529" s="214"/>
      <c r="D529" s="215" t="s">
        <v>82</v>
      </c>
      <c r="E529" s="226" t="s">
        <v>349</v>
      </c>
      <c r="F529" s="226" t="s">
        <v>350</v>
      </c>
      <c r="G529" s="214"/>
      <c r="H529" s="214"/>
      <c r="I529" s="217"/>
      <c r="J529" s="227">
        <f>BK529</f>
        <v>0</v>
      </c>
      <c r="K529" s="214"/>
      <c r="L529" s="218"/>
      <c r="M529" s="219"/>
      <c r="N529" s="220"/>
      <c r="O529" s="220"/>
      <c r="P529" s="221">
        <f>SUM(P530:P541)</f>
        <v>0</v>
      </c>
      <c r="Q529" s="220"/>
      <c r="R529" s="221">
        <f>SUM(R530:R541)</f>
        <v>0.52084350000000001</v>
      </c>
      <c r="S529" s="220"/>
      <c r="T529" s="222">
        <f>SUM(T530:T541)</f>
        <v>0</v>
      </c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R529" s="223" t="s">
        <v>92</v>
      </c>
      <c r="AT529" s="224" t="s">
        <v>82</v>
      </c>
      <c r="AU529" s="224" t="s">
        <v>90</v>
      </c>
      <c r="AY529" s="223" t="s">
        <v>147</v>
      </c>
      <c r="BK529" s="225">
        <f>SUM(BK530:BK541)</f>
        <v>0</v>
      </c>
    </row>
    <row r="530" s="2" customFormat="1" ht="24.15" customHeight="1">
      <c r="A530" s="39"/>
      <c r="B530" s="40"/>
      <c r="C530" s="228" t="s">
        <v>850</v>
      </c>
      <c r="D530" s="228" t="s">
        <v>150</v>
      </c>
      <c r="E530" s="229" t="s">
        <v>851</v>
      </c>
      <c r="F530" s="230" t="s">
        <v>852</v>
      </c>
      <c r="G530" s="231" t="s">
        <v>153</v>
      </c>
      <c r="H530" s="232">
        <v>1041.6869999999999</v>
      </c>
      <c r="I530" s="233"/>
      <c r="J530" s="234">
        <f>ROUND(I530*H530,2)</f>
        <v>0</v>
      </c>
      <c r="K530" s="230" t="s">
        <v>154</v>
      </c>
      <c r="L530" s="45"/>
      <c r="M530" s="235" t="s">
        <v>1</v>
      </c>
      <c r="N530" s="236" t="s">
        <v>48</v>
      </c>
      <c r="O530" s="92"/>
      <c r="P530" s="237">
        <f>O530*H530</f>
        <v>0</v>
      </c>
      <c r="Q530" s="237">
        <v>0</v>
      </c>
      <c r="R530" s="237">
        <f>Q530*H530</f>
        <v>0</v>
      </c>
      <c r="S530" s="237">
        <v>0</v>
      </c>
      <c r="T530" s="238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39" t="s">
        <v>238</v>
      </c>
      <c r="AT530" s="239" t="s">
        <v>150</v>
      </c>
      <c r="AU530" s="239" t="s">
        <v>92</v>
      </c>
      <c r="AY530" s="18" t="s">
        <v>147</v>
      </c>
      <c r="BE530" s="240">
        <f>IF(N530="základní",J530,0)</f>
        <v>0</v>
      </c>
      <c r="BF530" s="240">
        <f>IF(N530="snížená",J530,0)</f>
        <v>0</v>
      </c>
      <c r="BG530" s="240">
        <f>IF(N530="zákl. přenesená",J530,0)</f>
        <v>0</v>
      </c>
      <c r="BH530" s="240">
        <f>IF(N530="sníž. přenesená",J530,0)</f>
        <v>0</v>
      </c>
      <c r="BI530" s="240">
        <f>IF(N530="nulová",J530,0)</f>
        <v>0</v>
      </c>
      <c r="BJ530" s="18" t="s">
        <v>90</v>
      </c>
      <c r="BK530" s="240">
        <f>ROUND(I530*H530,2)</f>
        <v>0</v>
      </c>
      <c r="BL530" s="18" t="s">
        <v>238</v>
      </c>
      <c r="BM530" s="239" t="s">
        <v>853</v>
      </c>
    </row>
    <row r="531" s="2" customFormat="1" ht="24.15" customHeight="1">
      <c r="A531" s="39"/>
      <c r="B531" s="40"/>
      <c r="C531" s="228" t="s">
        <v>854</v>
      </c>
      <c r="D531" s="228" t="s">
        <v>150</v>
      </c>
      <c r="E531" s="229" t="s">
        <v>855</v>
      </c>
      <c r="F531" s="230" t="s">
        <v>856</v>
      </c>
      <c r="G531" s="231" t="s">
        <v>153</v>
      </c>
      <c r="H531" s="232">
        <v>1041.6869999999999</v>
      </c>
      <c r="I531" s="233"/>
      <c r="J531" s="234">
        <f>ROUND(I531*H531,2)</f>
        <v>0</v>
      </c>
      <c r="K531" s="230" t="s">
        <v>154</v>
      </c>
      <c r="L531" s="45"/>
      <c r="M531" s="235" t="s">
        <v>1</v>
      </c>
      <c r="N531" s="236" t="s">
        <v>48</v>
      </c>
      <c r="O531" s="92"/>
      <c r="P531" s="237">
        <f>O531*H531</f>
        <v>0</v>
      </c>
      <c r="Q531" s="237">
        <v>0.00020000000000000001</v>
      </c>
      <c r="R531" s="237">
        <f>Q531*H531</f>
        <v>0.20833739999999998</v>
      </c>
      <c r="S531" s="237">
        <v>0</v>
      </c>
      <c r="T531" s="238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39" t="s">
        <v>238</v>
      </c>
      <c r="AT531" s="239" t="s">
        <v>150</v>
      </c>
      <c r="AU531" s="239" t="s">
        <v>92</v>
      </c>
      <c r="AY531" s="18" t="s">
        <v>147</v>
      </c>
      <c r="BE531" s="240">
        <f>IF(N531="základní",J531,0)</f>
        <v>0</v>
      </c>
      <c r="BF531" s="240">
        <f>IF(N531="snížená",J531,0)</f>
        <v>0</v>
      </c>
      <c r="BG531" s="240">
        <f>IF(N531="zákl. přenesená",J531,0)</f>
        <v>0</v>
      </c>
      <c r="BH531" s="240">
        <f>IF(N531="sníž. přenesená",J531,0)</f>
        <v>0</v>
      </c>
      <c r="BI531" s="240">
        <f>IF(N531="nulová",J531,0)</f>
        <v>0</v>
      </c>
      <c r="BJ531" s="18" t="s">
        <v>90</v>
      </c>
      <c r="BK531" s="240">
        <f>ROUND(I531*H531,2)</f>
        <v>0</v>
      </c>
      <c r="BL531" s="18" t="s">
        <v>238</v>
      </c>
      <c r="BM531" s="239" t="s">
        <v>857</v>
      </c>
    </row>
    <row r="532" s="2" customFormat="1" ht="24.15" customHeight="1">
      <c r="A532" s="39"/>
      <c r="B532" s="40"/>
      <c r="C532" s="228" t="s">
        <v>858</v>
      </c>
      <c r="D532" s="228" t="s">
        <v>150</v>
      </c>
      <c r="E532" s="229" t="s">
        <v>859</v>
      </c>
      <c r="F532" s="230" t="s">
        <v>860</v>
      </c>
      <c r="G532" s="231" t="s">
        <v>153</v>
      </c>
      <c r="H532" s="232">
        <v>1041.6869999999999</v>
      </c>
      <c r="I532" s="233"/>
      <c r="J532" s="234">
        <f>ROUND(I532*H532,2)</f>
        <v>0</v>
      </c>
      <c r="K532" s="230" t="s">
        <v>154</v>
      </c>
      <c r="L532" s="45"/>
      <c r="M532" s="235" t="s">
        <v>1</v>
      </c>
      <c r="N532" s="236" t="s">
        <v>48</v>
      </c>
      <c r="O532" s="92"/>
      <c r="P532" s="237">
        <f>O532*H532</f>
        <v>0</v>
      </c>
      <c r="Q532" s="237">
        <v>0.00029</v>
      </c>
      <c r="R532" s="237">
        <f>Q532*H532</f>
        <v>0.30208922999999999</v>
      </c>
      <c r="S532" s="237">
        <v>0</v>
      </c>
      <c r="T532" s="238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39" t="s">
        <v>238</v>
      </c>
      <c r="AT532" s="239" t="s">
        <v>150</v>
      </c>
      <c r="AU532" s="239" t="s">
        <v>92</v>
      </c>
      <c r="AY532" s="18" t="s">
        <v>147</v>
      </c>
      <c r="BE532" s="240">
        <f>IF(N532="základní",J532,0)</f>
        <v>0</v>
      </c>
      <c r="BF532" s="240">
        <f>IF(N532="snížená",J532,0)</f>
        <v>0</v>
      </c>
      <c r="BG532" s="240">
        <f>IF(N532="zákl. přenesená",J532,0)</f>
        <v>0</v>
      </c>
      <c r="BH532" s="240">
        <f>IF(N532="sníž. přenesená",J532,0)</f>
        <v>0</v>
      </c>
      <c r="BI532" s="240">
        <f>IF(N532="nulová",J532,0)</f>
        <v>0</v>
      </c>
      <c r="BJ532" s="18" t="s">
        <v>90</v>
      </c>
      <c r="BK532" s="240">
        <f>ROUND(I532*H532,2)</f>
        <v>0</v>
      </c>
      <c r="BL532" s="18" t="s">
        <v>238</v>
      </c>
      <c r="BM532" s="239" t="s">
        <v>861</v>
      </c>
    </row>
    <row r="533" s="13" customFormat="1">
      <c r="A533" s="13"/>
      <c r="B533" s="241"/>
      <c r="C533" s="242"/>
      <c r="D533" s="243" t="s">
        <v>157</v>
      </c>
      <c r="E533" s="244" t="s">
        <v>1</v>
      </c>
      <c r="F533" s="245" t="s">
        <v>862</v>
      </c>
      <c r="G533" s="242"/>
      <c r="H533" s="244" t="s">
        <v>1</v>
      </c>
      <c r="I533" s="246"/>
      <c r="J533" s="242"/>
      <c r="K533" s="242"/>
      <c r="L533" s="247"/>
      <c r="M533" s="248"/>
      <c r="N533" s="249"/>
      <c r="O533" s="249"/>
      <c r="P533" s="249"/>
      <c r="Q533" s="249"/>
      <c r="R533" s="249"/>
      <c r="S533" s="249"/>
      <c r="T533" s="250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51" t="s">
        <v>157</v>
      </c>
      <c r="AU533" s="251" t="s">
        <v>92</v>
      </c>
      <c r="AV533" s="13" t="s">
        <v>90</v>
      </c>
      <c r="AW533" s="13" t="s">
        <v>36</v>
      </c>
      <c r="AX533" s="13" t="s">
        <v>83</v>
      </c>
      <c r="AY533" s="251" t="s">
        <v>147</v>
      </c>
    </row>
    <row r="534" s="13" customFormat="1">
      <c r="A534" s="13"/>
      <c r="B534" s="241"/>
      <c r="C534" s="242"/>
      <c r="D534" s="243" t="s">
        <v>157</v>
      </c>
      <c r="E534" s="244" t="s">
        <v>1</v>
      </c>
      <c r="F534" s="245" t="s">
        <v>211</v>
      </c>
      <c r="G534" s="242"/>
      <c r="H534" s="244" t="s">
        <v>1</v>
      </c>
      <c r="I534" s="246"/>
      <c r="J534" s="242"/>
      <c r="K534" s="242"/>
      <c r="L534" s="247"/>
      <c r="M534" s="248"/>
      <c r="N534" s="249"/>
      <c r="O534" s="249"/>
      <c r="P534" s="249"/>
      <c r="Q534" s="249"/>
      <c r="R534" s="249"/>
      <c r="S534" s="249"/>
      <c r="T534" s="250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51" t="s">
        <v>157</v>
      </c>
      <c r="AU534" s="251" t="s">
        <v>92</v>
      </c>
      <c r="AV534" s="13" t="s">
        <v>90</v>
      </c>
      <c r="AW534" s="13" t="s">
        <v>36</v>
      </c>
      <c r="AX534" s="13" t="s">
        <v>83</v>
      </c>
      <c r="AY534" s="251" t="s">
        <v>147</v>
      </c>
    </row>
    <row r="535" s="14" customFormat="1">
      <c r="A535" s="14"/>
      <c r="B535" s="252"/>
      <c r="C535" s="253"/>
      <c r="D535" s="243" t="s">
        <v>157</v>
      </c>
      <c r="E535" s="254" t="s">
        <v>1</v>
      </c>
      <c r="F535" s="255" t="s">
        <v>429</v>
      </c>
      <c r="G535" s="253"/>
      <c r="H535" s="256">
        <v>281.19999999999999</v>
      </c>
      <c r="I535" s="257"/>
      <c r="J535" s="253"/>
      <c r="K535" s="253"/>
      <c r="L535" s="258"/>
      <c r="M535" s="259"/>
      <c r="N535" s="260"/>
      <c r="O535" s="260"/>
      <c r="P535" s="260"/>
      <c r="Q535" s="260"/>
      <c r="R535" s="260"/>
      <c r="S535" s="260"/>
      <c r="T535" s="261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62" t="s">
        <v>157</v>
      </c>
      <c r="AU535" s="262" t="s">
        <v>92</v>
      </c>
      <c r="AV535" s="14" t="s">
        <v>92</v>
      </c>
      <c r="AW535" s="14" t="s">
        <v>36</v>
      </c>
      <c r="AX535" s="14" t="s">
        <v>83</v>
      </c>
      <c r="AY535" s="262" t="s">
        <v>147</v>
      </c>
    </row>
    <row r="536" s="13" customFormat="1">
      <c r="A536" s="13"/>
      <c r="B536" s="241"/>
      <c r="C536" s="242"/>
      <c r="D536" s="243" t="s">
        <v>157</v>
      </c>
      <c r="E536" s="244" t="s">
        <v>1</v>
      </c>
      <c r="F536" s="245" t="s">
        <v>863</v>
      </c>
      <c r="G536" s="242"/>
      <c r="H536" s="244" t="s">
        <v>1</v>
      </c>
      <c r="I536" s="246"/>
      <c r="J536" s="242"/>
      <c r="K536" s="242"/>
      <c r="L536" s="247"/>
      <c r="M536" s="248"/>
      <c r="N536" s="249"/>
      <c r="O536" s="249"/>
      <c r="P536" s="249"/>
      <c r="Q536" s="249"/>
      <c r="R536" s="249"/>
      <c r="S536" s="249"/>
      <c r="T536" s="250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51" t="s">
        <v>157</v>
      </c>
      <c r="AU536" s="251" t="s">
        <v>92</v>
      </c>
      <c r="AV536" s="13" t="s">
        <v>90</v>
      </c>
      <c r="AW536" s="13" t="s">
        <v>36</v>
      </c>
      <c r="AX536" s="13" t="s">
        <v>83</v>
      </c>
      <c r="AY536" s="251" t="s">
        <v>147</v>
      </c>
    </row>
    <row r="537" s="13" customFormat="1">
      <c r="A537" s="13"/>
      <c r="B537" s="241"/>
      <c r="C537" s="242"/>
      <c r="D537" s="243" t="s">
        <v>157</v>
      </c>
      <c r="E537" s="244" t="s">
        <v>1</v>
      </c>
      <c r="F537" s="245" t="s">
        <v>211</v>
      </c>
      <c r="G537" s="242"/>
      <c r="H537" s="244" t="s">
        <v>1</v>
      </c>
      <c r="I537" s="246"/>
      <c r="J537" s="242"/>
      <c r="K537" s="242"/>
      <c r="L537" s="247"/>
      <c r="M537" s="248"/>
      <c r="N537" s="249"/>
      <c r="O537" s="249"/>
      <c r="P537" s="249"/>
      <c r="Q537" s="249"/>
      <c r="R537" s="249"/>
      <c r="S537" s="249"/>
      <c r="T537" s="250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51" t="s">
        <v>157</v>
      </c>
      <c r="AU537" s="251" t="s">
        <v>92</v>
      </c>
      <c r="AV537" s="13" t="s">
        <v>90</v>
      </c>
      <c r="AW537" s="13" t="s">
        <v>36</v>
      </c>
      <c r="AX537" s="13" t="s">
        <v>83</v>
      </c>
      <c r="AY537" s="251" t="s">
        <v>147</v>
      </c>
    </row>
    <row r="538" s="14" customFormat="1">
      <c r="A538" s="14"/>
      <c r="B538" s="252"/>
      <c r="C538" s="253"/>
      <c r="D538" s="243" t="s">
        <v>157</v>
      </c>
      <c r="E538" s="254" t="s">
        <v>1</v>
      </c>
      <c r="F538" s="255" t="s">
        <v>864</v>
      </c>
      <c r="G538" s="253"/>
      <c r="H538" s="256">
        <v>823.904</v>
      </c>
      <c r="I538" s="257"/>
      <c r="J538" s="253"/>
      <c r="K538" s="253"/>
      <c r="L538" s="258"/>
      <c r="M538" s="259"/>
      <c r="N538" s="260"/>
      <c r="O538" s="260"/>
      <c r="P538" s="260"/>
      <c r="Q538" s="260"/>
      <c r="R538" s="260"/>
      <c r="S538" s="260"/>
      <c r="T538" s="261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62" t="s">
        <v>157</v>
      </c>
      <c r="AU538" s="262" t="s">
        <v>92</v>
      </c>
      <c r="AV538" s="14" t="s">
        <v>92</v>
      </c>
      <c r="AW538" s="14" t="s">
        <v>36</v>
      </c>
      <c r="AX538" s="14" t="s">
        <v>83</v>
      </c>
      <c r="AY538" s="262" t="s">
        <v>147</v>
      </c>
    </row>
    <row r="539" s="14" customFormat="1">
      <c r="A539" s="14"/>
      <c r="B539" s="252"/>
      <c r="C539" s="253"/>
      <c r="D539" s="243" t="s">
        <v>157</v>
      </c>
      <c r="E539" s="254" t="s">
        <v>1</v>
      </c>
      <c r="F539" s="255" t="s">
        <v>865</v>
      </c>
      <c r="G539" s="253"/>
      <c r="H539" s="256">
        <v>-63.417000000000002</v>
      </c>
      <c r="I539" s="257"/>
      <c r="J539" s="253"/>
      <c r="K539" s="253"/>
      <c r="L539" s="258"/>
      <c r="M539" s="259"/>
      <c r="N539" s="260"/>
      <c r="O539" s="260"/>
      <c r="P539" s="260"/>
      <c r="Q539" s="260"/>
      <c r="R539" s="260"/>
      <c r="S539" s="260"/>
      <c r="T539" s="261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62" t="s">
        <v>157</v>
      </c>
      <c r="AU539" s="262" t="s">
        <v>92</v>
      </c>
      <c r="AV539" s="14" t="s">
        <v>92</v>
      </c>
      <c r="AW539" s="14" t="s">
        <v>36</v>
      </c>
      <c r="AX539" s="14" t="s">
        <v>83</v>
      </c>
      <c r="AY539" s="262" t="s">
        <v>147</v>
      </c>
    </row>
    <row r="540" s="15" customFormat="1">
      <c r="A540" s="15"/>
      <c r="B540" s="263"/>
      <c r="C540" s="264"/>
      <c r="D540" s="243" t="s">
        <v>157</v>
      </c>
      <c r="E540" s="265" t="s">
        <v>1</v>
      </c>
      <c r="F540" s="266" t="s">
        <v>161</v>
      </c>
      <c r="G540" s="264"/>
      <c r="H540" s="267">
        <v>1041.6869999999999</v>
      </c>
      <c r="I540" s="268"/>
      <c r="J540" s="264"/>
      <c r="K540" s="264"/>
      <c r="L540" s="269"/>
      <c r="M540" s="270"/>
      <c r="N540" s="271"/>
      <c r="O540" s="271"/>
      <c r="P540" s="271"/>
      <c r="Q540" s="271"/>
      <c r="R540" s="271"/>
      <c r="S540" s="271"/>
      <c r="T540" s="272"/>
      <c r="U540" s="15"/>
      <c r="V540" s="15"/>
      <c r="W540" s="15"/>
      <c r="X540" s="15"/>
      <c r="Y540" s="15"/>
      <c r="Z540" s="15"/>
      <c r="AA540" s="15"/>
      <c r="AB540" s="15"/>
      <c r="AC540" s="15"/>
      <c r="AD540" s="15"/>
      <c r="AE540" s="15"/>
      <c r="AT540" s="273" t="s">
        <v>157</v>
      </c>
      <c r="AU540" s="273" t="s">
        <v>92</v>
      </c>
      <c r="AV540" s="15" t="s">
        <v>155</v>
      </c>
      <c r="AW540" s="15" t="s">
        <v>36</v>
      </c>
      <c r="AX540" s="15" t="s">
        <v>90</v>
      </c>
      <c r="AY540" s="273" t="s">
        <v>147</v>
      </c>
    </row>
    <row r="541" s="2" customFormat="1" ht="33" customHeight="1">
      <c r="A541" s="39"/>
      <c r="B541" s="40"/>
      <c r="C541" s="228" t="s">
        <v>866</v>
      </c>
      <c r="D541" s="228" t="s">
        <v>150</v>
      </c>
      <c r="E541" s="229" t="s">
        <v>867</v>
      </c>
      <c r="F541" s="230" t="s">
        <v>868</v>
      </c>
      <c r="G541" s="231" t="s">
        <v>153</v>
      </c>
      <c r="H541" s="232">
        <v>1041.6869999999999</v>
      </c>
      <c r="I541" s="233"/>
      <c r="J541" s="234">
        <f>ROUND(I541*H541,2)</f>
        <v>0</v>
      </c>
      <c r="K541" s="230" t="s">
        <v>154</v>
      </c>
      <c r="L541" s="45"/>
      <c r="M541" s="235" t="s">
        <v>1</v>
      </c>
      <c r="N541" s="236" t="s">
        <v>48</v>
      </c>
      <c r="O541" s="92"/>
      <c r="P541" s="237">
        <f>O541*H541</f>
        <v>0</v>
      </c>
      <c r="Q541" s="237">
        <v>1.0000000000000001E-05</v>
      </c>
      <c r="R541" s="237">
        <f>Q541*H541</f>
        <v>0.01041687</v>
      </c>
      <c r="S541" s="237">
        <v>0</v>
      </c>
      <c r="T541" s="238">
        <f>S541*H541</f>
        <v>0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39" t="s">
        <v>238</v>
      </c>
      <c r="AT541" s="239" t="s">
        <v>150</v>
      </c>
      <c r="AU541" s="239" t="s">
        <v>92</v>
      </c>
      <c r="AY541" s="18" t="s">
        <v>147</v>
      </c>
      <c r="BE541" s="240">
        <f>IF(N541="základní",J541,0)</f>
        <v>0</v>
      </c>
      <c r="BF541" s="240">
        <f>IF(N541="snížená",J541,0)</f>
        <v>0</v>
      </c>
      <c r="BG541" s="240">
        <f>IF(N541="zákl. přenesená",J541,0)</f>
        <v>0</v>
      </c>
      <c r="BH541" s="240">
        <f>IF(N541="sníž. přenesená",J541,0)</f>
        <v>0</v>
      </c>
      <c r="BI541" s="240">
        <f>IF(N541="nulová",J541,0)</f>
        <v>0</v>
      </c>
      <c r="BJ541" s="18" t="s">
        <v>90</v>
      </c>
      <c r="BK541" s="240">
        <f>ROUND(I541*H541,2)</f>
        <v>0</v>
      </c>
      <c r="BL541" s="18" t="s">
        <v>238</v>
      </c>
      <c r="BM541" s="239" t="s">
        <v>869</v>
      </c>
    </row>
    <row r="542" s="12" customFormat="1" ht="25.92" customHeight="1">
      <c r="A542" s="12"/>
      <c r="B542" s="213"/>
      <c r="C542" s="214"/>
      <c r="D542" s="215" t="s">
        <v>82</v>
      </c>
      <c r="E542" s="216" t="s">
        <v>358</v>
      </c>
      <c r="F542" s="216" t="s">
        <v>359</v>
      </c>
      <c r="G542" s="214"/>
      <c r="H542" s="214"/>
      <c r="I542" s="217"/>
      <c r="J542" s="201">
        <f>BK542</f>
        <v>0</v>
      </c>
      <c r="K542" s="214"/>
      <c r="L542" s="218"/>
      <c r="M542" s="219"/>
      <c r="N542" s="220"/>
      <c r="O542" s="220"/>
      <c r="P542" s="221">
        <f>SUM(P543:P545)</f>
        <v>0</v>
      </c>
      <c r="Q542" s="220"/>
      <c r="R542" s="221">
        <f>SUM(R543:R545)</f>
        <v>0</v>
      </c>
      <c r="S542" s="220"/>
      <c r="T542" s="222">
        <f>SUM(T543:T545)</f>
        <v>0</v>
      </c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R542" s="223" t="s">
        <v>155</v>
      </c>
      <c r="AT542" s="224" t="s">
        <v>82</v>
      </c>
      <c r="AU542" s="224" t="s">
        <v>83</v>
      </c>
      <c r="AY542" s="223" t="s">
        <v>147</v>
      </c>
      <c r="BK542" s="225">
        <f>SUM(BK543:BK545)</f>
        <v>0</v>
      </c>
    </row>
    <row r="543" s="2" customFormat="1" ht="24.15" customHeight="1">
      <c r="A543" s="39"/>
      <c r="B543" s="40"/>
      <c r="C543" s="228" t="s">
        <v>870</v>
      </c>
      <c r="D543" s="228" t="s">
        <v>150</v>
      </c>
      <c r="E543" s="229" t="s">
        <v>871</v>
      </c>
      <c r="F543" s="230" t="s">
        <v>872</v>
      </c>
      <c r="G543" s="231" t="s">
        <v>560</v>
      </c>
      <c r="H543" s="232">
        <v>4</v>
      </c>
      <c r="I543" s="233"/>
      <c r="J543" s="234">
        <f>ROUND(I543*H543,2)</f>
        <v>0</v>
      </c>
      <c r="K543" s="230" t="s">
        <v>1</v>
      </c>
      <c r="L543" s="45"/>
      <c r="M543" s="235" t="s">
        <v>1</v>
      </c>
      <c r="N543" s="236" t="s">
        <v>48</v>
      </c>
      <c r="O543" s="92"/>
      <c r="P543" s="237">
        <f>O543*H543</f>
        <v>0</v>
      </c>
      <c r="Q543" s="237">
        <v>0</v>
      </c>
      <c r="R543" s="237">
        <f>Q543*H543</f>
        <v>0</v>
      </c>
      <c r="S543" s="237">
        <v>0</v>
      </c>
      <c r="T543" s="238">
        <f>S543*H543</f>
        <v>0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39" t="s">
        <v>155</v>
      </c>
      <c r="AT543" s="239" t="s">
        <v>150</v>
      </c>
      <c r="AU543" s="239" t="s">
        <v>90</v>
      </c>
      <c r="AY543" s="18" t="s">
        <v>147</v>
      </c>
      <c r="BE543" s="240">
        <f>IF(N543="základní",J543,0)</f>
        <v>0</v>
      </c>
      <c r="BF543" s="240">
        <f>IF(N543="snížená",J543,0)</f>
        <v>0</v>
      </c>
      <c r="BG543" s="240">
        <f>IF(N543="zákl. přenesená",J543,0)</f>
        <v>0</v>
      </c>
      <c r="BH543" s="240">
        <f>IF(N543="sníž. přenesená",J543,0)</f>
        <v>0</v>
      </c>
      <c r="BI543" s="240">
        <f>IF(N543="nulová",J543,0)</f>
        <v>0</v>
      </c>
      <c r="BJ543" s="18" t="s">
        <v>90</v>
      </c>
      <c r="BK543" s="240">
        <f>ROUND(I543*H543,2)</f>
        <v>0</v>
      </c>
      <c r="BL543" s="18" t="s">
        <v>155</v>
      </c>
      <c r="BM543" s="239" t="s">
        <v>873</v>
      </c>
    </row>
    <row r="544" s="2" customFormat="1" ht="33" customHeight="1">
      <c r="A544" s="39"/>
      <c r="B544" s="40"/>
      <c r="C544" s="228" t="s">
        <v>874</v>
      </c>
      <c r="D544" s="228" t="s">
        <v>150</v>
      </c>
      <c r="E544" s="229" t="s">
        <v>875</v>
      </c>
      <c r="F544" s="230" t="s">
        <v>876</v>
      </c>
      <c r="G544" s="231" t="s">
        <v>560</v>
      </c>
      <c r="H544" s="232">
        <v>1</v>
      </c>
      <c r="I544" s="233"/>
      <c r="J544" s="234">
        <f>ROUND(I544*H544,2)</f>
        <v>0</v>
      </c>
      <c r="K544" s="230" t="s">
        <v>1</v>
      </c>
      <c r="L544" s="45"/>
      <c r="M544" s="235" t="s">
        <v>1</v>
      </c>
      <c r="N544" s="236" t="s">
        <v>48</v>
      </c>
      <c r="O544" s="92"/>
      <c r="P544" s="237">
        <f>O544*H544</f>
        <v>0</v>
      </c>
      <c r="Q544" s="237">
        <v>0</v>
      </c>
      <c r="R544" s="237">
        <f>Q544*H544</f>
        <v>0</v>
      </c>
      <c r="S544" s="237">
        <v>0</v>
      </c>
      <c r="T544" s="238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39" t="s">
        <v>155</v>
      </c>
      <c r="AT544" s="239" t="s">
        <v>150</v>
      </c>
      <c r="AU544" s="239" t="s">
        <v>90</v>
      </c>
      <c r="AY544" s="18" t="s">
        <v>147</v>
      </c>
      <c r="BE544" s="240">
        <f>IF(N544="základní",J544,0)</f>
        <v>0</v>
      </c>
      <c r="BF544" s="240">
        <f>IF(N544="snížená",J544,0)</f>
        <v>0</v>
      </c>
      <c r="BG544" s="240">
        <f>IF(N544="zákl. přenesená",J544,0)</f>
        <v>0</v>
      </c>
      <c r="BH544" s="240">
        <f>IF(N544="sníž. přenesená",J544,0)</f>
        <v>0</v>
      </c>
      <c r="BI544" s="240">
        <f>IF(N544="nulová",J544,0)</f>
        <v>0</v>
      </c>
      <c r="BJ544" s="18" t="s">
        <v>90</v>
      </c>
      <c r="BK544" s="240">
        <f>ROUND(I544*H544,2)</f>
        <v>0</v>
      </c>
      <c r="BL544" s="18" t="s">
        <v>155</v>
      </c>
      <c r="BM544" s="239" t="s">
        <v>877</v>
      </c>
    </row>
    <row r="545" s="2" customFormat="1" ht="24.15" customHeight="1">
      <c r="A545" s="39"/>
      <c r="B545" s="40"/>
      <c r="C545" s="228" t="s">
        <v>878</v>
      </c>
      <c r="D545" s="228" t="s">
        <v>150</v>
      </c>
      <c r="E545" s="229" t="s">
        <v>879</v>
      </c>
      <c r="F545" s="230" t="s">
        <v>880</v>
      </c>
      <c r="G545" s="231" t="s">
        <v>560</v>
      </c>
      <c r="H545" s="232">
        <v>1</v>
      </c>
      <c r="I545" s="233"/>
      <c r="J545" s="234">
        <f>ROUND(I545*H545,2)</f>
        <v>0</v>
      </c>
      <c r="K545" s="230" t="s">
        <v>1</v>
      </c>
      <c r="L545" s="45"/>
      <c r="M545" s="235" t="s">
        <v>1</v>
      </c>
      <c r="N545" s="236" t="s">
        <v>48</v>
      </c>
      <c r="O545" s="92"/>
      <c r="P545" s="237">
        <f>O545*H545</f>
        <v>0</v>
      </c>
      <c r="Q545" s="237">
        <v>0</v>
      </c>
      <c r="R545" s="237">
        <f>Q545*H545</f>
        <v>0</v>
      </c>
      <c r="S545" s="237">
        <v>0</v>
      </c>
      <c r="T545" s="238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39" t="s">
        <v>155</v>
      </c>
      <c r="AT545" s="239" t="s">
        <v>150</v>
      </c>
      <c r="AU545" s="239" t="s">
        <v>90</v>
      </c>
      <c r="AY545" s="18" t="s">
        <v>147</v>
      </c>
      <c r="BE545" s="240">
        <f>IF(N545="základní",J545,0)</f>
        <v>0</v>
      </c>
      <c r="BF545" s="240">
        <f>IF(N545="snížená",J545,0)</f>
        <v>0</v>
      </c>
      <c r="BG545" s="240">
        <f>IF(N545="zákl. přenesená",J545,0)</f>
        <v>0</v>
      </c>
      <c r="BH545" s="240">
        <f>IF(N545="sníž. přenesená",J545,0)</f>
        <v>0</v>
      </c>
      <c r="BI545" s="240">
        <f>IF(N545="nulová",J545,0)</f>
        <v>0</v>
      </c>
      <c r="BJ545" s="18" t="s">
        <v>90</v>
      </c>
      <c r="BK545" s="240">
        <f>ROUND(I545*H545,2)</f>
        <v>0</v>
      </c>
      <c r="BL545" s="18" t="s">
        <v>155</v>
      </c>
      <c r="BM545" s="239" t="s">
        <v>881</v>
      </c>
    </row>
    <row r="546" s="2" customFormat="1" ht="49.92" customHeight="1">
      <c r="A546" s="39"/>
      <c r="B546" s="40"/>
      <c r="C546" s="41"/>
      <c r="D546" s="41"/>
      <c r="E546" s="216" t="s">
        <v>366</v>
      </c>
      <c r="F546" s="216" t="s">
        <v>367</v>
      </c>
      <c r="G546" s="41"/>
      <c r="H546" s="41"/>
      <c r="I546" s="41"/>
      <c r="J546" s="201">
        <f>BK546</f>
        <v>0</v>
      </c>
      <c r="K546" s="41"/>
      <c r="L546" s="45"/>
      <c r="M546" s="274"/>
      <c r="N546" s="275"/>
      <c r="O546" s="92"/>
      <c r="P546" s="92"/>
      <c r="Q546" s="92"/>
      <c r="R546" s="92"/>
      <c r="S546" s="92"/>
      <c r="T546" s="93"/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T546" s="18" t="s">
        <v>82</v>
      </c>
      <c r="AU546" s="18" t="s">
        <v>83</v>
      </c>
      <c r="AY546" s="18" t="s">
        <v>368</v>
      </c>
      <c r="BK546" s="240">
        <f>SUM(BK547:BK551)</f>
        <v>0</v>
      </c>
    </row>
    <row r="547" s="2" customFormat="1" ht="16.32" customHeight="1">
      <c r="A547" s="39"/>
      <c r="B547" s="40"/>
      <c r="C547" s="276" t="s">
        <v>1</v>
      </c>
      <c r="D547" s="276" t="s">
        <v>150</v>
      </c>
      <c r="E547" s="277" t="s">
        <v>1</v>
      </c>
      <c r="F547" s="278" t="s">
        <v>1</v>
      </c>
      <c r="G547" s="279" t="s">
        <v>1</v>
      </c>
      <c r="H547" s="280"/>
      <c r="I547" s="281"/>
      <c r="J547" s="282">
        <f>BK547</f>
        <v>0</v>
      </c>
      <c r="K547" s="283"/>
      <c r="L547" s="45"/>
      <c r="M547" s="284" t="s">
        <v>1</v>
      </c>
      <c r="N547" s="285" t="s">
        <v>48</v>
      </c>
      <c r="O547" s="92"/>
      <c r="P547" s="92"/>
      <c r="Q547" s="92"/>
      <c r="R547" s="92"/>
      <c r="S547" s="92"/>
      <c r="T547" s="93"/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T547" s="18" t="s">
        <v>368</v>
      </c>
      <c r="AU547" s="18" t="s">
        <v>90</v>
      </c>
      <c r="AY547" s="18" t="s">
        <v>368</v>
      </c>
      <c r="BE547" s="240">
        <f>IF(N547="základní",J547,0)</f>
        <v>0</v>
      </c>
      <c r="BF547" s="240">
        <f>IF(N547="snížená",J547,0)</f>
        <v>0</v>
      </c>
      <c r="BG547" s="240">
        <f>IF(N547="zákl. přenesená",J547,0)</f>
        <v>0</v>
      </c>
      <c r="BH547" s="240">
        <f>IF(N547="sníž. přenesená",J547,0)</f>
        <v>0</v>
      </c>
      <c r="BI547" s="240">
        <f>IF(N547="nulová",J547,0)</f>
        <v>0</v>
      </c>
      <c r="BJ547" s="18" t="s">
        <v>90</v>
      </c>
      <c r="BK547" s="240">
        <f>I547*H547</f>
        <v>0</v>
      </c>
    </row>
    <row r="548" s="2" customFormat="1" ht="16.32" customHeight="1">
      <c r="A548" s="39"/>
      <c r="B548" s="40"/>
      <c r="C548" s="276" t="s">
        <v>1</v>
      </c>
      <c r="D548" s="276" t="s">
        <v>150</v>
      </c>
      <c r="E548" s="277" t="s">
        <v>1</v>
      </c>
      <c r="F548" s="278" t="s">
        <v>1</v>
      </c>
      <c r="G548" s="279" t="s">
        <v>1</v>
      </c>
      <c r="H548" s="280"/>
      <c r="I548" s="281"/>
      <c r="J548" s="282">
        <f>BK548</f>
        <v>0</v>
      </c>
      <c r="K548" s="283"/>
      <c r="L548" s="45"/>
      <c r="M548" s="284" t="s">
        <v>1</v>
      </c>
      <c r="N548" s="285" t="s">
        <v>48</v>
      </c>
      <c r="O548" s="92"/>
      <c r="P548" s="92"/>
      <c r="Q548" s="92"/>
      <c r="R548" s="92"/>
      <c r="S548" s="92"/>
      <c r="T548" s="93"/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T548" s="18" t="s">
        <v>368</v>
      </c>
      <c r="AU548" s="18" t="s">
        <v>90</v>
      </c>
      <c r="AY548" s="18" t="s">
        <v>368</v>
      </c>
      <c r="BE548" s="240">
        <f>IF(N548="základní",J548,0)</f>
        <v>0</v>
      </c>
      <c r="BF548" s="240">
        <f>IF(N548="snížená",J548,0)</f>
        <v>0</v>
      </c>
      <c r="BG548" s="240">
        <f>IF(N548="zákl. přenesená",J548,0)</f>
        <v>0</v>
      </c>
      <c r="BH548" s="240">
        <f>IF(N548="sníž. přenesená",J548,0)</f>
        <v>0</v>
      </c>
      <c r="BI548" s="240">
        <f>IF(N548="nulová",J548,0)</f>
        <v>0</v>
      </c>
      <c r="BJ548" s="18" t="s">
        <v>90</v>
      </c>
      <c r="BK548" s="240">
        <f>I548*H548</f>
        <v>0</v>
      </c>
    </row>
    <row r="549" s="2" customFormat="1" ht="16.32" customHeight="1">
      <c r="A549" s="39"/>
      <c r="B549" s="40"/>
      <c r="C549" s="276" t="s">
        <v>1</v>
      </c>
      <c r="D549" s="276" t="s">
        <v>150</v>
      </c>
      <c r="E549" s="277" t="s">
        <v>1</v>
      </c>
      <c r="F549" s="278" t="s">
        <v>1</v>
      </c>
      <c r="G549" s="279" t="s">
        <v>1</v>
      </c>
      <c r="H549" s="280"/>
      <c r="I549" s="281"/>
      <c r="J549" s="282">
        <f>BK549</f>
        <v>0</v>
      </c>
      <c r="K549" s="283"/>
      <c r="L549" s="45"/>
      <c r="M549" s="284" t="s">
        <v>1</v>
      </c>
      <c r="N549" s="285" t="s">
        <v>48</v>
      </c>
      <c r="O549" s="92"/>
      <c r="P549" s="92"/>
      <c r="Q549" s="92"/>
      <c r="R549" s="92"/>
      <c r="S549" s="92"/>
      <c r="T549" s="93"/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T549" s="18" t="s">
        <v>368</v>
      </c>
      <c r="AU549" s="18" t="s">
        <v>90</v>
      </c>
      <c r="AY549" s="18" t="s">
        <v>368</v>
      </c>
      <c r="BE549" s="240">
        <f>IF(N549="základní",J549,0)</f>
        <v>0</v>
      </c>
      <c r="BF549" s="240">
        <f>IF(N549="snížená",J549,0)</f>
        <v>0</v>
      </c>
      <c r="BG549" s="240">
        <f>IF(N549="zákl. přenesená",J549,0)</f>
        <v>0</v>
      </c>
      <c r="BH549" s="240">
        <f>IF(N549="sníž. přenesená",J549,0)</f>
        <v>0</v>
      </c>
      <c r="BI549" s="240">
        <f>IF(N549="nulová",J549,0)</f>
        <v>0</v>
      </c>
      <c r="BJ549" s="18" t="s">
        <v>90</v>
      </c>
      <c r="BK549" s="240">
        <f>I549*H549</f>
        <v>0</v>
      </c>
    </row>
    <row r="550" s="2" customFormat="1" ht="16.32" customHeight="1">
      <c r="A550" s="39"/>
      <c r="B550" s="40"/>
      <c r="C550" s="276" t="s">
        <v>1</v>
      </c>
      <c r="D550" s="276" t="s">
        <v>150</v>
      </c>
      <c r="E550" s="277" t="s">
        <v>1</v>
      </c>
      <c r="F550" s="278" t="s">
        <v>1</v>
      </c>
      <c r="G550" s="279" t="s">
        <v>1</v>
      </c>
      <c r="H550" s="280"/>
      <c r="I550" s="281"/>
      <c r="J550" s="282">
        <f>BK550</f>
        <v>0</v>
      </c>
      <c r="K550" s="283"/>
      <c r="L550" s="45"/>
      <c r="M550" s="284" t="s">
        <v>1</v>
      </c>
      <c r="N550" s="285" t="s">
        <v>48</v>
      </c>
      <c r="O550" s="92"/>
      <c r="P550" s="92"/>
      <c r="Q550" s="92"/>
      <c r="R550" s="92"/>
      <c r="S550" s="92"/>
      <c r="T550" s="93"/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T550" s="18" t="s">
        <v>368</v>
      </c>
      <c r="AU550" s="18" t="s">
        <v>90</v>
      </c>
      <c r="AY550" s="18" t="s">
        <v>368</v>
      </c>
      <c r="BE550" s="240">
        <f>IF(N550="základní",J550,0)</f>
        <v>0</v>
      </c>
      <c r="BF550" s="240">
        <f>IF(N550="snížená",J550,0)</f>
        <v>0</v>
      </c>
      <c r="BG550" s="240">
        <f>IF(N550="zákl. přenesená",J550,0)</f>
        <v>0</v>
      </c>
      <c r="BH550" s="240">
        <f>IF(N550="sníž. přenesená",J550,0)</f>
        <v>0</v>
      </c>
      <c r="BI550" s="240">
        <f>IF(N550="nulová",J550,0)</f>
        <v>0</v>
      </c>
      <c r="BJ550" s="18" t="s">
        <v>90</v>
      </c>
      <c r="BK550" s="240">
        <f>I550*H550</f>
        <v>0</v>
      </c>
    </row>
    <row r="551" s="2" customFormat="1" ht="16.32" customHeight="1">
      <c r="A551" s="39"/>
      <c r="B551" s="40"/>
      <c r="C551" s="276" t="s">
        <v>1</v>
      </c>
      <c r="D551" s="276" t="s">
        <v>150</v>
      </c>
      <c r="E551" s="277" t="s">
        <v>1</v>
      </c>
      <c r="F551" s="278" t="s">
        <v>1</v>
      </c>
      <c r="G551" s="279" t="s">
        <v>1</v>
      </c>
      <c r="H551" s="280"/>
      <c r="I551" s="281"/>
      <c r="J551" s="282">
        <f>BK551</f>
        <v>0</v>
      </c>
      <c r="K551" s="283"/>
      <c r="L551" s="45"/>
      <c r="M551" s="284" t="s">
        <v>1</v>
      </c>
      <c r="N551" s="285" t="s">
        <v>48</v>
      </c>
      <c r="O551" s="286"/>
      <c r="P551" s="286"/>
      <c r="Q551" s="286"/>
      <c r="R551" s="286"/>
      <c r="S551" s="286"/>
      <c r="T551" s="287"/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T551" s="18" t="s">
        <v>368</v>
      </c>
      <c r="AU551" s="18" t="s">
        <v>90</v>
      </c>
      <c r="AY551" s="18" t="s">
        <v>368</v>
      </c>
      <c r="BE551" s="240">
        <f>IF(N551="základní",J551,0)</f>
        <v>0</v>
      </c>
      <c r="BF551" s="240">
        <f>IF(N551="snížená",J551,0)</f>
        <v>0</v>
      </c>
      <c r="BG551" s="240">
        <f>IF(N551="zákl. přenesená",J551,0)</f>
        <v>0</v>
      </c>
      <c r="BH551" s="240">
        <f>IF(N551="sníž. přenesená",J551,0)</f>
        <v>0</v>
      </c>
      <c r="BI551" s="240">
        <f>IF(N551="nulová",J551,0)</f>
        <v>0</v>
      </c>
      <c r="BJ551" s="18" t="s">
        <v>90</v>
      </c>
      <c r="BK551" s="240">
        <f>I551*H551</f>
        <v>0</v>
      </c>
    </row>
    <row r="552" s="2" customFormat="1" ht="6.96" customHeight="1">
      <c r="A552" s="39"/>
      <c r="B552" s="67"/>
      <c r="C552" s="68"/>
      <c r="D552" s="68"/>
      <c r="E552" s="68"/>
      <c r="F552" s="68"/>
      <c r="G552" s="68"/>
      <c r="H552" s="68"/>
      <c r="I552" s="68"/>
      <c r="J552" s="68"/>
      <c r="K552" s="68"/>
      <c r="L552" s="45"/>
      <c r="M552" s="39"/>
      <c r="O552" s="39"/>
      <c r="P552" s="39"/>
      <c r="Q552" s="39"/>
      <c r="R552" s="39"/>
      <c r="S552" s="39"/>
      <c r="T552" s="39"/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</row>
  </sheetData>
  <sheetProtection sheet="1" autoFilter="0" formatColumns="0" formatRows="0" objects="1" scenarios="1" spinCount="100000" saltValue="GSej8x/klpYVGmET1/Pk1EQdTUFgsf2zcpow6LGUtc4d+eDVqOdT0dsTm/YhmrUyQeKXf3q680jaMSPRleF/qQ==" hashValue="0ZAah5vNXgAxYrDg+glxiBGE8k57xpY7vgasXJSeg/+A6EGGhMlwp5LG7ZgiHAfIpYJribY5CaEukyWSYdpsbA==" algorithmName="SHA-512" password="CC35"/>
  <autoFilter ref="C135:K55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4:H124"/>
    <mergeCell ref="E126:H126"/>
    <mergeCell ref="E128:H128"/>
    <mergeCell ref="L2:V2"/>
  </mergeCells>
  <dataValidations count="2">
    <dataValidation type="list" allowBlank="1" showInputMessage="1" showErrorMessage="1" error="Povoleny jsou hodnoty K, M." sqref="D547:D552">
      <formula1>"K, M"</formula1>
    </dataValidation>
    <dataValidation type="list" allowBlank="1" showInputMessage="1" showErrorMessage="1" error="Povoleny jsou hodnoty základní, snížená, zákl. přenesená, sníž. přenesená, nulová." sqref="N547:N552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92</v>
      </c>
    </row>
    <row r="4" s="1" customFormat="1" ht="24.96" customHeight="1">
      <c r="B4" s="21"/>
      <c r="D4" s="149" t="s">
        <v>107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Škola Elpis Brno - cvičný byt pro vzdělávání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108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882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17. 7. 2024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27</v>
      </c>
      <c r="F15" s="39"/>
      <c r="G15" s="39"/>
      <c r="H15" s="39"/>
      <c r="I15" s="151" t="s">
        <v>28</v>
      </c>
      <c r="J15" s="142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30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32</v>
      </c>
      <c r="E20" s="39"/>
      <c r="F20" s="39"/>
      <c r="G20" s="39"/>
      <c r="H20" s="39"/>
      <c r="I20" s="151" t="s">
        <v>25</v>
      </c>
      <c r="J20" s="142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34</v>
      </c>
      <c r="F21" s="39"/>
      <c r="G21" s="39"/>
      <c r="H21" s="39"/>
      <c r="I21" s="151" t="s">
        <v>28</v>
      </c>
      <c r="J21" s="142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37</v>
      </c>
      <c r="E23" s="39"/>
      <c r="F23" s="39"/>
      <c r="G23" s="39"/>
      <c r="H23" s="39"/>
      <c r="I23" s="151" t="s">
        <v>25</v>
      </c>
      <c r="J23" s="142" t="s">
        <v>38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39</v>
      </c>
      <c r="F24" s="39"/>
      <c r="G24" s="39"/>
      <c r="H24" s="39"/>
      <c r="I24" s="151" t="s">
        <v>28</v>
      </c>
      <c r="J24" s="142" t="s">
        <v>40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41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07.25" customHeight="1">
      <c r="A27" s="155"/>
      <c r="B27" s="156"/>
      <c r="C27" s="155"/>
      <c r="D27" s="155"/>
      <c r="E27" s="157" t="s">
        <v>42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43</v>
      </c>
      <c r="E30" s="39"/>
      <c r="F30" s="39"/>
      <c r="G30" s="39"/>
      <c r="H30" s="39"/>
      <c r="I30" s="39"/>
      <c r="J30" s="161">
        <f>ROUND(J118,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45</v>
      </c>
      <c r="G32" s="39"/>
      <c r="H32" s="39"/>
      <c r="I32" s="162" t="s">
        <v>44</v>
      </c>
      <c r="J32" s="162" t="s">
        <v>46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47</v>
      </c>
      <c r="E33" s="151" t="s">
        <v>48</v>
      </c>
      <c r="F33" s="164">
        <f>ROUND((ROUND((SUM(BE118:BE121)),  2) + SUM(BE123:BE127)), 2)</f>
        <v>0</v>
      </c>
      <c r="G33" s="39"/>
      <c r="H33" s="39"/>
      <c r="I33" s="165">
        <v>0.20999999999999999</v>
      </c>
      <c r="J33" s="164">
        <f>ROUND((ROUND(((SUM(BE118:BE121))*I33),  2) + (SUM(BE123:BE127)*I33)),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49</v>
      </c>
      <c r="F34" s="164">
        <f>ROUND((ROUND((SUM(BF118:BF121)),  2) + SUM(BF123:BF127)), 2)</f>
        <v>0</v>
      </c>
      <c r="G34" s="39"/>
      <c r="H34" s="39"/>
      <c r="I34" s="165">
        <v>0.12</v>
      </c>
      <c r="J34" s="164">
        <f>ROUND((ROUND(((SUM(BF118:BF121))*I34),  2) + (SUM(BF123:BF127)*I34)),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50</v>
      </c>
      <c r="F35" s="164">
        <f>ROUND((ROUND((SUM(BG118:BG121)),  2) + SUM(BG123:BG127)),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51</v>
      </c>
      <c r="F36" s="164">
        <f>ROUND((ROUND((SUM(BH118:BH121)),  2) + SUM(BH123:BH127)), 2)</f>
        <v>0</v>
      </c>
      <c r="G36" s="39"/>
      <c r="H36" s="39"/>
      <c r="I36" s="165">
        <v>0.12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52</v>
      </c>
      <c r="F37" s="164">
        <f>ROUND((ROUND((SUM(BI118:BI121)),  2) + SUM(BI123:BI127)),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53</v>
      </c>
      <c r="E39" s="168"/>
      <c r="F39" s="168"/>
      <c r="G39" s="169" t="s">
        <v>54</v>
      </c>
      <c r="H39" s="170" t="s">
        <v>55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56</v>
      </c>
      <c r="E50" s="174"/>
      <c r="F50" s="174"/>
      <c r="G50" s="173" t="s">
        <v>57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58</v>
      </c>
      <c r="E61" s="176"/>
      <c r="F61" s="177" t="s">
        <v>59</v>
      </c>
      <c r="G61" s="175" t="s">
        <v>58</v>
      </c>
      <c r="H61" s="176"/>
      <c r="I61" s="176"/>
      <c r="J61" s="178" t="s">
        <v>59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60</v>
      </c>
      <c r="E65" s="179"/>
      <c r="F65" s="179"/>
      <c r="G65" s="173" t="s">
        <v>61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58</v>
      </c>
      <c r="E76" s="176"/>
      <c r="F76" s="177" t="s">
        <v>59</v>
      </c>
      <c r="G76" s="175" t="s">
        <v>58</v>
      </c>
      <c r="H76" s="176"/>
      <c r="I76" s="176"/>
      <c r="J76" s="178" t="s">
        <v>59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Škola Elpis Brno - cvičný byt pro vzdělávání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02 - Profesní část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Židenice</v>
      </c>
      <c r="G89" s="41"/>
      <c r="H89" s="41"/>
      <c r="I89" s="33" t="s">
        <v>22</v>
      </c>
      <c r="J89" s="80" t="str">
        <f>IF(J12="","",J12)</f>
        <v>17. 7. 2024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MŠ speciální, ZŠ speciální a PŠ Elpis Brno, p.o.</v>
      </c>
      <c r="G91" s="41"/>
      <c r="H91" s="41"/>
      <c r="I91" s="33" t="s">
        <v>32</v>
      </c>
      <c r="J91" s="37" t="str">
        <f>E21</f>
        <v>Pro budovy,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5.6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>STAGA stavební agentura s.r.o.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113</v>
      </c>
      <c r="D94" s="186"/>
      <c r="E94" s="186"/>
      <c r="F94" s="186"/>
      <c r="G94" s="186"/>
      <c r="H94" s="186"/>
      <c r="I94" s="186"/>
      <c r="J94" s="187" t="s">
        <v>114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115</v>
      </c>
      <c r="D96" s="41"/>
      <c r="E96" s="41"/>
      <c r="F96" s="41"/>
      <c r="G96" s="41"/>
      <c r="H96" s="41"/>
      <c r="I96" s="41"/>
      <c r="J96" s="111">
        <f>J118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116</v>
      </c>
    </row>
    <row r="97" s="9" customFormat="1" ht="24.96" customHeight="1">
      <c r="A97" s="9"/>
      <c r="B97" s="189"/>
      <c r="C97" s="190"/>
      <c r="D97" s="191" t="s">
        <v>883</v>
      </c>
      <c r="E97" s="192"/>
      <c r="F97" s="192"/>
      <c r="G97" s="192"/>
      <c r="H97" s="192"/>
      <c r="I97" s="192"/>
      <c r="J97" s="193">
        <f>J119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1.84" customHeight="1">
      <c r="A98" s="9"/>
      <c r="B98" s="189"/>
      <c r="C98" s="190"/>
      <c r="D98" s="200" t="s">
        <v>131</v>
      </c>
      <c r="E98" s="190"/>
      <c r="F98" s="190"/>
      <c r="G98" s="190"/>
      <c r="H98" s="190"/>
      <c r="I98" s="190"/>
      <c r="J98" s="201">
        <f>J122</f>
        <v>0</v>
      </c>
      <c r="K98" s="190"/>
      <c r="L98" s="19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4" t="s">
        <v>132</v>
      </c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3" t="s">
        <v>16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6.5" customHeight="1">
      <c r="A108" s="39"/>
      <c r="B108" s="40"/>
      <c r="C108" s="41"/>
      <c r="D108" s="41"/>
      <c r="E108" s="184" t="str">
        <f>E7</f>
        <v>Škola Elpis Brno - cvičný byt pro vzdělávání</v>
      </c>
      <c r="F108" s="33"/>
      <c r="G108" s="33"/>
      <c r="H108" s="33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108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77" t="str">
        <f>E9</f>
        <v>02 - Profesní část</v>
      </c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20</v>
      </c>
      <c r="D112" s="41"/>
      <c r="E112" s="41"/>
      <c r="F112" s="28" t="str">
        <f>F12</f>
        <v>Židenice</v>
      </c>
      <c r="G112" s="41"/>
      <c r="H112" s="41"/>
      <c r="I112" s="33" t="s">
        <v>22</v>
      </c>
      <c r="J112" s="80" t="str">
        <f>IF(J12="","",J12)</f>
        <v>17. 7. 2024</v>
      </c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24</v>
      </c>
      <c r="D114" s="41"/>
      <c r="E114" s="41"/>
      <c r="F114" s="28" t="str">
        <f>E15</f>
        <v>MŠ speciální, ZŠ speciální a PŠ Elpis Brno, p.o.</v>
      </c>
      <c r="G114" s="41"/>
      <c r="H114" s="41"/>
      <c r="I114" s="33" t="s">
        <v>32</v>
      </c>
      <c r="J114" s="37" t="str">
        <f>E21</f>
        <v>Pro budovy, s.r.o.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5.65" customHeight="1">
      <c r="A115" s="39"/>
      <c r="B115" s="40"/>
      <c r="C115" s="33" t="s">
        <v>30</v>
      </c>
      <c r="D115" s="41"/>
      <c r="E115" s="41"/>
      <c r="F115" s="28" t="str">
        <f>IF(E18="","",E18)</f>
        <v>Vyplň údaj</v>
      </c>
      <c r="G115" s="41"/>
      <c r="H115" s="41"/>
      <c r="I115" s="33" t="s">
        <v>37</v>
      </c>
      <c r="J115" s="37" t="str">
        <f>E24</f>
        <v>STAGA stavební agentura s.r.o.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0.32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1" customFormat="1" ht="29.28" customHeight="1">
      <c r="A117" s="202"/>
      <c r="B117" s="203"/>
      <c r="C117" s="204" t="s">
        <v>133</v>
      </c>
      <c r="D117" s="205" t="s">
        <v>68</v>
      </c>
      <c r="E117" s="205" t="s">
        <v>64</v>
      </c>
      <c r="F117" s="205" t="s">
        <v>65</v>
      </c>
      <c r="G117" s="205" t="s">
        <v>134</v>
      </c>
      <c r="H117" s="205" t="s">
        <v>135</v>
      </c>
      <c r="I117" s="205" t="s">
        <v>136</v>
      </c>
      <c r="J117" s="205" t="s">
        <v>114</v>
      </c>
      <c r="K117" s="206" t="s">
        <v>137</v>
      </c>
      <c r="L117" s="207"/>
      <c r="M117" s="101" t="s">
        <v>1</v>
      </c>
      <c r="N117" s="102" t="s">
        <v>47</v>
      </c>
      <c r="O117" s="102" t="s">
        <v>138</v>
      </c>
      <c r="P117" s="102" t="s">
        <v>139</v>
      </c>
      <c r="Q117" s="102" t="s">
        <v>140</v>
      </c>
      <c r="R117" s="102" t="s">
        <v>141</v>
      </c>
      <c r="S117" s="102" t="s">
        <v>142</v>
      </c>
      <c r="T117" s="103" t="s">
        <v>143</v>
      </c>
      <c r="U117" s="202"/>
      <c r="V117" s="202"/>
      <c r="W117" s="202"/>
      <c r="X117" s="202"/>
      <c r="Y117" s="202"/>
      <c r="Z117" s="202"/>
      <c r="AA117" s="202"/>
      <c r="AB117" s="202"/>
      <c r="AC117" s="202"/>
      <c r="AD117" s="202"/>
      <c r="AE117" s="202"/>
    </row>
    <row r="118" s="2" customFormat="1" ht="22.8" customHeight="1">
      <c r="A118" s="39"/>
      <c r="B118" s="40"/>
      <c r="C118" s="108" t="s">
        <v>144</v>
      </c>
      <c r="D118" s="41"/>
      <c r="E118" s="41"/>
      <c r="F118" s="41"/>
      <c r="G118" s="41"/>
      <c r="H118" s="41"/>
      <c r="I118" s="41"/>
      <c r="J118" s="208">
        <f>BK118</f>
        <v>0</v>
      </c>
      <c r="K118" s="41"/>
      <c r="L118" s="45"/>
      <c r="M118" s="104"/>
      <c r="N118" s="209"/>
      <c r="O118" s="105"/>
      <c r="P118" s="210">
        <f>P119+P122</f>
        <v>0</v>
      </c>
      <c r="Q118" s="105"/>
      <c r="R118" s="210">
        <f>R119+R122</f>
        <v>0</v>
      </c>
      <c r="S118" s="105"/>
      <c r="T118" s="211">
        <f>T119+T122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82</v>
      </c>
      <c r="AU118" s="18" t="s">
        <v>116</v>
      </c>
      <c r="BK118" s="212">
        <f>BK119+BK122</f>
        <v>0</v>
      </c>
    </row>
    <row r="119" s="12" customFormat="1" ht="25.92" customHeight="1">
      <c r="A119" s="12"/>
      <c r="B119" s="213"/>
      <c r="C119" s="214"/>
      <c r="D119" s="215" t="s">
        <v>82</v>
      </c>
      <c r="E119" s="216" t="s">
        <v>884</v>
      </c>
      <c r="F119" s="216" t="s">
        <v>885</v>
      </c>
      <c r="G119" s="214"/>
      <c r="H119" s="214"/>
      <c r="I119" s="217"/>
      <c r="J119" s="201">
        <f>BK119</f>
        <v>0</v>
      </c>
      <c r="K119" s="214"/>
      <c r="L119" s="218"/>
      <c r="M119" s="219"/>
      <c r="N119" s="220"/>
      <c r="O119" s="220"/>
      <c r="P119" s="221">
        <f>SUM(P120:P121)</f>
        <v>0</v>
      </c>
      <c r="Q119" s="220"/>
      <c r="R119" s="221">
        <f>SUM(R120:R121)</f>
        <v>0</v>
      </c>
      <c r="S119" s="220"/>
      <c r="T119" s="222">
        <f>SUM(T120:T121)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23" t="s">
        <v>155</v>
      </c>
      <c r="AT119" s="224" t="s">
        <v>82</v>
      </c>
      <c r="AU119" s="224" t="s">
        <v>83</v>
      </c>
      <c r="AY119" s="223" t="s">
        <v>147</v>
      </c>
      <c r="BK119" s="225">
        <f>SUM(BK120:BK121)</f>
        <v>0</v>
      </c>
    </row>
    <row r="120" s="2" customFormat="1" ht="21.75" customHeight="1">
      <c r="A120" s="39"/>
      <c r="B120" s="40"/>
      <c r="C120" s="228" t="s">
        <v>90</v>
      </c>
      <c r="D120" s="228" t="s">
        <v>150</v>
      </c>
      <c r="E120" s="229" t="s">
        <v>886</v>
      </c>
      <c r="F120" s="230" t="s">
        <v>887</v>
      </c>
      <c r="G120" s="231" t="s">
        <v>560</v>
      </c>
      <c r="H120" s="232">
        <v>1</v>
      </c>
      <c r="I120" s="233"/>
      <c r="J120" s="234">
        <f>ROUND(I120*H120,2)</f>
        <v>0</v>
      </c>
      <c r="K120" s="230" t="s">
        <v>1</v>
      </c>
      <c r="L120" s="45"/>
      <c r="M120" s="235" t="s">
        <v>1</v>
      </c>
      <c r="N120" s="236" t="s">
        <v>48</v>
      </c>
      <c r="O120" s="92"/>
      <c r="P120" s="237">
        <f>O120*H120</f>
        <v>0</v>
      </c>
      <c r="Q120" s="237">
        <v>0</v>
      </c>
      <c r="R120" s="237">
        <f>Q120*H120</f>
        <v>0</v>
      </c>
      <c r="S120" s="237">
        <v>0</v>
      </c>
      <c r="T120" s="238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39" t="s">
        <v>364</v>
      </c>
      <c r="AT120" s="239" t="s">
        <v>150</v>
      </c>
      <c r="AU120" s="239" t="s">
        <v>90</v>
      </c>
      <c r="AY120" s="18" t="s">
        <v>147</v>
      </c>
      <c r="BE120" s="240">
        <f>IF(N120="základní",J120,0)</f>
        <v>0</v>
      </c>
      <c r="BF120" s="240">
        <f>IF(N120="snížená",J120,0)</f>
        <v>0</v>
      </c>
      <c r="BG120" s="240">
        <f>IF(N120="zákl. přenesená",J120,0)</f>
        <v>0</v>
      </c>
      <c r="BH120" s="240">
        <f>IF(N120="sníž. přenesená",J120,0)</f>
        <v>0</v>
      </c>
      <c r="BI120" s="240">
        <f>IF(N120="nulová",J120,0)</f>
        <v>0</v>
      </c>
      <c r="BJ120" s="18" t="s">
        <v>90</v>
      </c>
      <c r="BK120" s="240">
        <f>ROUND(I120*H120,2)</f>
        <v>0</v>
      </c>
      <c r="BL120" s="18" t="s">
        <v>364</v>
      </c>
      <c r="BM120" s="239" t="s">
        <v>888</v>
      </c>
    </row>
    <row r="121" s="2" customFormat="1" ht="16.5" customHeight="1">
      <c r="A121" s="39"/>
      <c r="B121" s="40"/>
      <c r="C121" s="228" t="s">
        <v>92</v>
      </c>
      <c r="D121" s="228" t="s">
        <v>150</v>
      </c>
      <c r="E121" s="229" t="s">
        <v>889</v>
      </c>
      <c r="F121" s="230" t="s">
        <v>890</v>
      </c>
      <c r="G121" s="231" t="s">
        <v>560</v>
      </c>
      <c r="H121" s="232">
        <v>1</v>
      </c>
      <c r="I121" s="233"/>
      <c r="J121" s="234">
        <f>ROUND(I121*H121,2)</f>
        <v>0</v>
      </c>
      <c r="K121" s="230" t="s">
        <v>1</v>
      </c>
      <c r="L121" s="45"/>
      <c r="M121" s="235" t="s">
        <v>1</v>
      </c>
      <c r="N121" s="236" t="s">
        <v>48</v>
      </c>
      <c r="O121" s="92"/>
      <c r="P121" s="237">
        <f>O121*H121</f>
        <v>0</v>
      </c>
      <c r="Q121" s="237">
        <v>0</v>
      </c>
      <c r="R121" s="237">
        <f>Q121*H121</f>
        <v>0</v>
      </c>
      <c r="S121" s="237">
        <v>0</v>
      </c>
      <c r="T121" s="238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9" t="s">
        <v>364</v>
      </c>
      <c r="AT121" s="239" t="s">
        <v>150</v>
      </c>
      <c r="AU121" s="239" t="s">
        <v>90</v>
      </c>
      <c r="AY121" s="18" t="s">
        <v>147</v>
      </c>
      <c r="BE121" s="240">
        <f>IF(N121="základní",J121,0)</f>
        <v>0</v>
      </c>
      <c r="BF121" s="240">
        <f>IF(N121="snížená",J121,0)</f>
        <v>0</v>
      </c>
      <c r="BG121" s="240">
        <f>IF(N121="zákl. přenesená",J121,0)</f>
        <v>0</v>
      </c>
      <c r="BH121" s="240">
        <f>IF(N121="sníž. přenesená",J121,0)</f>
        <v>0</v>
      </c>
      <c r="BI121" s="240">
        <f>IF(N121="nulová",J121,0)</f>
        <v>0</v>
      </c>
      <c r="BJ121" s="18" t="s">
        <v>90</v>
      </c>
      <c r="BK121" s="240">
        <f>ROUND(I121*H121,2)</f>
        <v>0</v>
      </c>
      <c r="BL121" s="18" t="s">
        <v>364</v>
      </c>
      <c r="BM121" s="239" t="s">
        <v>891</v>
      </c>
    </row>
    <row r="122" s="2" customFormat="1" ht="49.92" customHeight="1">
      <c r="A122" s="39"/>
      <c r="B122" s="40"/>
      <c r="C122" s="41"/>
      <c r="D122" s="41"/>
      <c r="E122" s="216" t="s">
        <v>366</v>
      </c>
      <c r="F122" s="216" t="s">
        <v>367</v>
      </c>
      <c r="G122" s="41"/>
      <c r="H122" s="41"/>
      <c r="I122" s="41"/>
      <c r="J122" s="201">
        <f>BK122</f>
        <v>0</v>
      </c>
      <c r="K122" s="41"/>
      <c r="L122" s="45"/>
      <c r="M122" s="274"/>
      <c r="N122" s="275"/>
      <c r="O122" s="92"/>
      <c r="P122" s="92"/>
      <c r="Q122" s="92"/>
      <c r="R122" s="92"/>
      <c r="S122" s="92"/>
      <c r="T122" s="93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82</v>
      </c>
      <c r="AU122" s="18" t="s">
        <v>83</v>
      </c>
      <c r="AY122" s="18" t="s">
        <v>368</v>
      </c>
      <c r="BK122" s="240">
        <f>SUM(BK123:BK127)</f>
        <v>0</v>
      </c>
    </row>
    <row r="123" s="2" customFormat="1" ht="16.32" customHeight="1">
      <c r="A123" s="39"/>
      <c r="B123" s="40"/>
      <c r="C123" s="276" t="s">
        <v>1</v>
      </c>
      <c r="D123" s="276" t="s">
        <v>150</v>
      </c>
      <c r="E123" s="277" t="s">
        <v>1</v>
      </c>
      <c r="F123" s="278" t="s">
        <v>1</v>
      </c>
      <c r="G123" s="279" t="s">
        <v>1</v>
      </c>
      <c r="H123" s="280"/>
      <c r="I123" s="281"/>
      <c r="J123" s="282">
        <f>BK123</f>
        <v>0</v>
      </c>
      <c r="K123" s="283"/>
      <c r="L123" s="45"/>
      <c r="M123" s="284" t="s">
        <v>1</v>
      </c>
      <c r="N123" s="285" t="s">
        <v>48</v>
      </c>
      <c r="O123" s="92"/>
      <c r="P123" s="92"/>
      <c r="Q123" s="92"/>
      <c r="R123" s="92"/>
      <c r="S123" s="92"/>
      <c r="T123" s="93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368</v>
      </c>
      <c r="AU123" s="18" t="s">
        <v>90</v>
      </c>
      <c r="AY123" s="18" t="s">
        <v>368</v>
      </c>
      <c r="BE123" s="240">
        <f>IF(N123="základní",J123,0)</f>
        <v>0</v>
      </c>
      <c r="BF123" s="240">
        <f>IF(N123="snížená",J123,0)</f>
        <v>0</v>
      </c>
      <c r="BG123" s="240">
        <f>IF(N123="zákl. přenesená",J123,0)</f>
        <v>0</v>
      </c>
      <c r="BH123" s="240">
        <f>IF(N123="sníž. přenesená",J123,0)</f>
        <v>0</v>
      </c>
      <c r="BI123" s="240">
        <f>IF(N123="nulová",J123,0)</f>
        <v>0</v>
      </c>
      <c r="BJ123" s="18" t="s">
        <v>90</v>
      </c>
      <c r="BK123" s="240">
        <f>I123*H123</f>
        <v>0</v>
      </c>
    </row>
    <row r="124" s="2" customFormat="1" ht="16.32" customHeight="1">
      <c r="A124" s="39"/>
      <c r="B124" s="40"/>
      <c r="C124" s="276" t="s">
        <v>1</v>
      </c>
      <c r="D124" s="276" t="s">
        <v>150</v>
      </c>
      <c r="E124" s="277" t="s">
        <v>1</v>
      </c>
      <c r="F124" s="278" t="s">
        <v>1</v>
      </c>
      <c r="G124" s="279" t="s">
        <v>1</v>
      </c>
      <c r="H124" s="280"/>
      <c r="I124" s="281"/>
      <c r="J124" s="282">
        <f>BK124</f>
        <v>0</v>
      </c>
      <c r="K124" s="283"/>
      <c r="L124" s="45"/>
      <c r="M124" s="284" t="s">
        <v>1</v>
      </c>
      <c r="N124" s="285" t="s">
        <v>48</v>
      </c>
      <c r="O124" s="92"/>
      <c r="P124" s="92"/>
      <c r="Q124" s="92"/>
      <c r="R124" s="92"/>
      <c r="S124" s="92"/>
      <c r="T124" s="93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368</v>
      </c>
      <c r="AU124" s="18" t="s">
        <v>90</v>
      </c>
      <c r="AY124" s="18" t="s">
        <v>368</v>
      </c>
      <c r="BE124" s="240">
        <f>IF(N124="základní",J124,0)</f>
        <v>0</v>
      </c>
      <c r="BF124" s="240">
        <f>IF(N124="snížená",J124,0)</f>
        <v>0</v>
      </c>
      <c r="BG124" s="240">
        <f>IF(N124="zákl. přenesená",J124,0)</f>
        <v>0</v>
      </c>
      <c r="BH124" s="240">
        <f>IF(N124="sníž. přenesená",J124,0)</f>
        <v>0</v>
      </c>
      <c r="BI124" s="240">
        <f>IF(N124="nulová",J124,0)</f>
        <v>0</v>
      </c>
      <c r="BJ124" s="18" t="s">
        <v>90</v>
      </c>
      <c r="BK124" s="240">
        <f>I124*H124</f>
        <v>0</v>
      </c>
    </row>
    <row r="125" s="2" customFormat="1" ht="16.32" customHeight="1">
      <c r="A125" s="39"/>
      <c r="B125" s="40"/>
      <c r="C125" s="276" t="s">
        <v>1</v>
      </c>
      <c r="D125" s="276" t="s">
        <v>150</v>
      </c>
      <c r="E125" s="277" t="s">
        <v>1</v>
      </c>
      <c r="F125" s="278" t="s">
        <v>1</v>
      </c>
      <c r="G125" s="279" t="s">
        <v>1</v>
      </c>
      <c r="H125" s="280"/>
      <c r="I125" s="281"/>
      <c r="J125" s="282">
        <f>BK125</f>
        <v>0</v>
      </c>
      <c r="K125" s="283"/>
      <c r="L125" s="45"/>
      <c r="M125" s="284" t="s">
        <v>1</v>
      </c>
      <c r="N125" s="285" t="s">
        <v>48</v>
      </c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368</v>
      </c>
      <c r="AU125" s="18" t="s">
        <v>90</v>
      </c>
      <c r="AY125" s="18" t="s">
        <v>368</v>
      </c>
      <c r="BE125" s="240">
        <f>IF(N125="základní",J125,0)</f>
        <v>0</v>
      </c>
      <c r="BF125" s="240">
        <f>IF(N125="snížená",J125,0)</f>
        <v>0</v>
      </c>
      <c r="BG125" s="240">
        <f>IF(N125="zákl. přenesená",J125,0)</f>
        <v>0</v>
      </c>
      <c r="BH125" s="240">
        <f>IF(N125="sníž. přenesená",J125,0)</f>
        <v>0</v>
      </c>
      <c r="BI125" s="240">
        <f>IF(N125="nulová",J125,0)</f>
        <v>0</v>
      </c>
      <c r="BJ125" s="18" t="s">
        <v>90</v>
      </c>
      <c r="BK125" s="240">
        <f>I125*H125</f>
        <v>0</v>
      </c>
    </row>
    <row r="126" s="2" customFormat="1" ht="16.32" customHeight="1">
      <c r="A126" s="39"/>
      <c r="B126" s="40"/>
      <c r="C126" s="276" t="s">
        <v>1</v>
      </c>
      <c r="D126" s="276" t="s">
        <v>150</v>
      </c>
      <c r="E126" s="277" t="s">
        <v>1</v>
      </c>
      <c r="F126" s="278" t="s">
        <v>1</v>
      </c>
      <c r="G126" s="279" t="s">
        <v>1</v>
      </c>
      <c r="H126" s="280"/>
      <c r="I126" s="281"/>
      <c r="J126" s="282">
        <f>BK126</f>
        <v>0</v>
      </c>
      <c r="K126" s="283"/>
      <c r="L126" s="45"/>
      <c r="M126" s="284" t="s">
        <v>1</v>
      </c>
      <c r="N126" s="285" t="s">
        <v>48</v>
      </c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368</v>
      </c>
      <c r="AU126" s="18" t="s">
        <v>90</v>
      </c>
      <c r="AY126" s="18" t="s">
        <v>368</v>
      </c>
      <c r="BE126" s="240">
        <f>IF(N126="základní",J126,0)</f>
        <v>0</v>
      </c>
      <c r="BF126" s="240">
        <f>IF(N126="snížená",J126,0)</f>
        <v>0</v>
      </c>
      <c r="BG126" s="240">
        <f>IF(N126="zákl. přenesená",J126,0)</f>
        <v>0</v>
      </c>
      <c r="BH126" s="240">
        <f>IF(N126="sníž. přenesená",J126,0)</f>
        <v>0</v>
      </c>
      <c r="BI126" s="240">
        <f>IF(N126="nulová",J126,0)</f>
        <v>0</v>
      </c>
      <c r="BJ126" s="18" t="s">
        <v>90</v>
      </c>
      <c r="BK126" s="240">
        <f>I126*H126</f>
        <v>0</v>
      </c>
    </row>
    <row r="127" s="2" customFormat="1" ht="16.32" customHeight="1">
      <c r="A127" s="39"/>
      <c r="B127" s="40"/>
      <c r="C127" s="276" t="s">
        <v>1</v>
      </c>
      <c r="D127" s="276" t="s">
        <v>150</v>
      </c>
      <c r="E127" s="277" t="s">
        <v>1</v>
      </c>
      <c r="F127" s="278" t="s">
        <v>1</v>
      </c>
      <c r="G127" s="279" t="s">
        <v>1</v>
      </c>
      <c r="H127" s="280"/>
      <c r="I127" s="281"/>
      <c r="J127" s="282">
        <f>BK127</f>
        <v>0</v>
      </c>
      <c r="K127" s="283"/>
      <c r="L127" s="45"/>
      <c r="M127" s="284" t="s">
        <v>1</v>
      </c>
      <c r="N127" s="285" t="s">
        <v>48</v>
      </c>
      <c r="O127" s="286"/>
      <c r="P127" s="286"/>
      <c r="Q127" s="286"/>
      <c r="R127" s="286"/>
      <c r="S127" s="286"/>
      <c r="T127" s="287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368</v>
      </c>
      <c r="AU127" s="18" t="s">
        <v>90</v>
      </c>
      <c r="AY127" s="18" t="s">
        <v>368</v>
      </c>
      <c r="BE127" s="240">
        <f>IF(N127="základní",J127,0)</f>
        <v>0</v>
      </c>
      <c r="BF127" s="240">
        <f>IF(N127="snížená",J127,0)</f>
        <v>0</v>
      </c>
      <c r="BG127" s="240">
        <f>IF(N127="zákl. přenesená",J127,0)</f>
        <v>0</v>
      </c>
      <c r="BH127" s="240">
        <f>IF(N127="sníž. přenesená",J127,0)</f>
        <v>0</v>
      </c>
      <c r="BI127" s="240">
        <f>IF(N127="nulová",J127,0)</f>
        <v>0</v>
      </c>
      <c r="BJ127" s="18" t="s">
        <v>90</v>
      </c>
      <c r="BK127" s="240">
        <f>I127*H127</f>
        <v>0</v>
      </c>
    </row>
    <row r="128" s="2" customFormat="1" ht="6.96" customHeight="1">
      <c r="A128" s="39"/>
      <c r="B128" s="67"/>
      <c r="C128" s="68"/>
      <c r="D128" s="68"/>
      <c r="E128" s="68"/>
      <c r="F128" s="68"/>
      <c r="G128" s="68"/>
      <c r="H128" s="68"/>
      <c r="I128" s="68"/>
      <c r="J128" s="68"/>
      <c r="K128" s="68"/>
      <c r="L128" s="45"/>
      <c r="M128" s="39"/>
      <c r="O128" s="39"/>
      <c r="P128" s="39"/>
      <c r="Q128" s="39"/>
      <c r="R128" s="39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</sheetData>
  <sheetProtection sheet="1" autoFilter="0" formatColumns="0" formatRows="0" objects="1" scenarios="1" spinCount="100000" saltValue="Lds5ERoZbpPrBuEDOW8v2FWtqtNcfxY+gBBJD3dMJrBUm1JEW/u9esmjlEMu35s8QGLPKIPVbP3Jr9VFXeU9bw==" hashValue="jPHuHDboKOsocT58Pl3a/TYZ0tI5bjdUb913p1sIC0ygqLRHHOe3/1W2UJ/j/D/cjk68zSCJ+zLZ8R8bisLN2g==" algorithmName="SHA-512" password="CC35"/>
  <autoFilter ref="C117:K127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dataValidations count="2">
    <dataValidation type="list" allowBlank="1" showInputMessage="1" showErrorMessage="1" error="Povoleny jsou hodnoty K, M." sqref="D123:D128">
      <formula1>"K, M"</formula1>
    </dataValidation>
    <dataValidation type="list" allowBlank="1" showInputMessage="1" showErrorMessage="1" error="Povoleny jsou hodnoty základní, snížená, zákl. přenesená, sníž. přenesená, nulová." sqref="N123:N128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106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92</v>
      </c>
    </row>
    <row r="4" s="1" customFormat="1" ht="24.96" customHeight="1">
      <c r="B4" s="21"/>
      <c r="D4" s="149" t="s">
        <v>107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Škola Elpis Brno - cvičný byt pro vzdělávání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108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892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17. 7. 2024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27</v>
      </c>
      <c r="F15" s="39"/>
      <c r="G15" s="39"/>
      <c r="H15" s="39"/>
      <c r="I15" s="151" t="s">
        <v>28</v>
      </c>
      <c r="J15" s="142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30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32</v>
      </c>
      <c r="E20" s="39"/>
      <c r="F20" s="39"/>
      <c r="G20" s="39"/>
      <c r="H20" s="39"/>
      <c r="I20" s="151" t="s">
        <v>25</v>
      </c>
      <c r="J20" s="142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34</v>
      </c>
      <c r="F21" s="39"/>
      <c r="G21" s="39"/>
      <c r="H21" s="39"/>
      <c r="I21" s="151" t="s">
        <v>28</v>
      </c>
      <c r="J21" s="142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37</v>
      </c>
      <c r="E23" s="39"/>
      <c r="F23" s="39"/>
      <c r="G23" s="39"/>
      <c r="H23" s="39"/>
      <c r="I23" s="151" t="s">
        <v>25</v>
      </c>
      <c r="J23" s="142" t="s">
        <v>38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39</v>
      </c>
      <c r="F24" s="39"/>
      <c r="G24" s="39"/>
      <c r="H24" s="39"/>
      <c r="I24" s="151" t="s">
        <v>28</v>
      </c>
      <c r="J24" s="142" t="s">
        <v>40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41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07.25" customHeight="1">
      <c r="A27" s="155"/>
      <c r="B27" s="156"/>
      <c r="C27" s="155"/>
      <c r="D27" s="155"/>
      <c r="E27" s="157" t="s">
        <v>42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43</v>
      </c>
      <c r="E30" s="39"/>
      <c r="F30" s="39"/>
      <c r="G30" s="39"/>
      <c r="H30" s="39"/>
      <c r="I30" s="39"/>
      <c r="J30" s="161">
        <f>ROUND(J118,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45</v>
      </c>
      <c r="G32" s="39"/>
      <c r="H32" s="39"/>
      <c r="I32" s="162" t="s">
        <v>44</v>
      </c>
      <c r="J32" s="162" t="s">
        <v>46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47</v>
      </c>
      <c r="E33" s="151" t="s">
        <v>48</v>
      </c>
      <c r="F33" s="164">
        <f>ROUND((ROUND((SUM(BE118:BE129)),  2) + SUM(BE131:BE135)), 2)</f>
        <v>0</v>
      </c>
      <c r="G33" s="39"/>
      <c r="H33" s="39"/>
      <c r="I33" s="165">
        <v>0.20999999999999999</v>
      </c>
      <c r="J33" s="164">
        <f>ROUND((ROUND(((SUM(BE118:BE129))*I33),  2) + (SUM(BE131:BE135)*I33)),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49</v>
      </c>
      <c r="F34" s="164">
        <f>ROUND((ROUND((SUM(BF118:BF129)),  2) + SUM(BF131:BF135)), 2)</f>
        <v>0</v>
      </c>
      <c r="G34" s="39"/>
      <c r="H34" s="39"/>
      <c r="I34" s="165">
        <v>0.12</v>
      </c>
      <c r="J34" s="164">
        <f>ROUND((ROUND(((SUM(BF118:BF129))*I34),  2) + (SUM(BF131:BF135)*I34)),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50</v>
      </c>
      <c r="F35" s="164">
        <f>ROUND((ROUND((SUM(BG118:BG129)),  2) + SUM(BG131:BG135)),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51</v>
      </c>
      <c r="F36" s="164">
        <f>ROUND((ROUND((SUM(BH118:BH129)),  2) + SUM(BH131:BH135)), 2)</f>
        <v>0</v>
      </c>
      <c r="G36" s="39"/>
      <c r="H36" s="39"/>
      <c r="I36" s="165">
        <v>0.12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52</v>
      </c>
      <c r="F37" s="164">
        <f>ROUND((ROUND((SUM(BI118:BI129)),  2) + SUM(BI131:BI135)),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53</v>
      </c>
      <c r="E39" s="168"/>
      <c r="F39" s="168"/>
      <c r="G39" s="169" t="s">
        <v>54</v>
      </c>
      <c r="H39" s="170" t="s">
        <v>55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56</v>
      </c>
      <c r="E50" s="174"/>
      <c r="F50" s="174"/>
      <c r="G50" s="173" t="s">
        <v>57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58</v>
      </c>
      <c r="E61" s="176"/>
      <c r="F61" s="177" t="s">
        <v>59</v>
      </c>
      <c r="G61" s="175" t="s">
        <v>58</v>
      </c>
      <c r="H61" s="176"/>
      <c r="I61" s="176"/>
      <c r="J61" s="178" t="s">
        <v>59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60</v>
      </c>
      <c r="E65" s="179"/>
      <c r="F65" s="179"/>
      <c r="G65" s="173" t="s">
        <v>61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58</v>
      </c>
      <c r="E76" s="176"/>
      <c r="F76" s="177" t="s">
        <v>59</v>
      </c>
      <c r="G76" s="175" t="s">
        <v>58</v>
      </c>
      <c r="H76" s="176"/>
      <c r="I76" s="176"/>
      <c r="J76" s="178" t="s">
        <v>59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Škola Elpis Brno - cvičný byt pro vzdělávání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04 - VRN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Židenice</v>
      </c>
      <c r="G89" s="41"/>
      <c r="H89" s="41"/>
      <c r="I89" s="33" t="s">
        <v>22</v>
      </c>
      <c r="J89" s="80" t="str">
        <f>IF(J12="","",J12)</f>
        <v>17. 7. 2024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MŠ speciální, ZŠ speciální a PŠ Elpis Brno, p.o.</v>
      </c>
      <c r="G91" s="41"/>
      <c r="H91" s="41"/>
      <c r="I91" s="33" t="s">
        <v>32</v>
      </c>
      <c r="J91" s="37" t="str">
        <f>E21</f>
        <v>Pro budovy,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5.6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>STAGA stavební agentura s.r.o.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113</v>
      </c>
      <c r="D94" s="186"/>
      <c r="E94" s="186"/>
      <c r="F94" s="186"/>
      <c r="G94" s="186"/>
      <c r="H94" s="186"/>
      <c r="I94" s="186"/>
      <c r="J94" s="187" t="s">
        <v>114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115</v>
      </c>
      <c r="D96" s="41"/>
      <c r="E96" s="41"/>
      <c r="F96" s="41"/>
      <c r="G96" s="41"/>
      <c r="H96" s="41"/>
      <c r="I96" s="41"/>
      <c r="J96" s="111">
        <f>J118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116</v>
      </c>
    </row>
    <row r="97" s="9" customFormat="1" ht="24.96" customHeight="1">
      <c r="A97" s="9"/>
      <c r="B97" s="189"/>
      <c r="C97" s="190"/>
      <c r="D97" s="191" t="s">
        <v>893</v>
      </c>
      <c r="E97" s="192"/>
      <c r="F97" s="192"/>
      <c r="G97" s="192"/>
      <c r="H97" s="192"/>
      <c r="I97" s="192"/>
      <c r="J97" s="193">
        <f>J119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1.84" customHeight="1">
      <c r="A98" s="9"/>
      <c r="B98" s="189"/>
      <c r="C98" s="190"/>
      <c r="D98" s="200" t="s">
        <v>131</v>
      </c>
      <c r="E98" s="190"/>
      <c r="F98" s="190"/>
      <c r="G98" s="190"/>
      <c r="H98" s="190"/>
      <c r="I98" s="190"/>
      <c r="J98" s="201">
        <f>J130</f>
        <v>0</v>
      </c>
      <c r="K98" s="190"/>
      <c r="L98" s="19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4" t="s">
        <v>132</v>
      </c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3" t="s">
        <v>16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6.5" customHeight="1">
      <c r="A108" s="39"/>
      <c r="B108" s="40"/>
      <c r="C108" s="41"/>
      <c r="D108" s="41"/>
      <c r="E108" s="184" t="str">
        <f>E7</f>
        <v>Škola Elpis Brno - cvičný byt pro vzdělávání</v>
      </c>
      <c r="F108" s="33"/>
      <c r="G108" s="33"/>
      <c r="H108" s="33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108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77" t="str">
        <f>E9</f>
        <v>04 - VRN</v>
      </c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20</v>
      </c>
      <c r="D112" s="41"/>
      <c r="E112" s="41"/>
      <c r="F112" s="28" t="str">
        <f>F12</f>
        <v>Židenice</v>
      </c>
      <c r="G112" s="41"/>
      <c r="H112" s="41"/>
      <c r="I112" s="33" t="s">
        <v>22</v>
      </c>
      <c r="J112" s="80" t="str">
        <f>IF(J12="","",J12)</f>
        <v>17. 7. 2024</v>
      </c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24</v>
      </c>
      <c r="D114" s="41"/>
      <c r="E114" s="41"/>
      <c r="F114" s="28" t="str">
        <f>E15</f>
        <v>MŠ speciální, ZŠ speciální a PŠ Elpis Brno, p.o.</v>
      </c>
      <c r="G114" s="41"/>
      <c r="H114" s="41"/>
      <c r="I114" s="33" t="s">
        <v>32</v>
      </c>
      <c r="J114" s="37" t="str">
        <f>E21</f>
        <v>Pro budovy, s.r.o.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5.65" customHeight="1">
      <c r="A115" s="39"/>
      <c r="B115" s="40"/>
      <c r="C115" s="33" t="s">
        <v>30</v>
      </c>
      <c r="D115" s="41"/>
      <c r="E115" s="41"/>
      <c r="F115" s="28" t="str">
        <f>IF(E18="","",E18)</f>
        <v>Vyplň údaj</v>
      </c>
      <c r="G115" s="41"/>
      <c r="H115" s="41"/>
      <c r="I115" s="33" t="s">
        <v>37</v>
      </c>
      <c r="J115" s="37" t="str">
        <f>E24</f>
        <v>STAGA stavební agentura s.r.o.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0.32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1" customFormat="1" ht="29.28" customHeight="1">
      <c r="A117" s="202"/>
      <c r="B117" s="203"/>
      <c r="C117" s="204" t="s">
        <v>133</v>
      </c>
      <c r="D117" s="205" t="s">
        <v>68</v>
      </c>
      <c r="E117" s="205" t="s">
        <v>64</v>
      </c>
      <c r="F117" s="205" t="s">
        <v>65</v>
      </c>
      <c r="G117" s="205" t="s">
        <v>134</v>
      </c>
      <c r="H117" s="205" t="s">
        <v>135</v>
      </c>
      <c r="I117" s="205" t="s">
        <v>136</v>
      </c>
      <c r="J117" s="205" t="s">
        <v>114</v>
      </c>
      <c r="K117" s="206" t="s">
        <v>137</v>
      </c>
      <c r="L117" s="207"/>
      <c r="M117" s="101" t="s">
        <v>1</v>
      </c>
      <c r="N117" s="102" t="s">
        <v>47</v>
      </c>
      <c r="O117" s="102" t="s">
        <v>138</v>
      </c>
      <c r="P117" s="102" t="s">
        <v>139</v>
      </c>
      <c r="Q117" s="102" t="s">
        <v>140</v>
      </c>
      <c r="R117" s="102" t="s">
        <v>141</v>
      </c>
      <c r="S117" s="102" t="s">
        <v>142</v>
      </c>
      <c r="T117" s="103" t="s">
        <v>143</v>
      </c>
      <c r="U117" s="202"/>
      <c r="V117" s="202"/>
      <c r="W117" s="202"/>
      <c r="X117" s="202"/>
      <c r="Y117" s="202"/>
      <c r="Z117" s="202"/>
      <c r="AA117" s="202"/>
      <c r="AB117" s="202"/>
      <c r="AC117" s="202"/>
      <c r="AD117" s="202"/>
      <c r="AE117" s="202"/>
    </row>
    <row r="118" s="2" customFormat="1" ht="22.8" customHeight="1">
      <c r="A118" s="39"/>
      <c r="B118" s="40"/>
      <c r="C118" s="108" t="s">
        <v>144</v>
      </c>
      <c r="D118" s="41"/>
      <c r="E118" s="41"/>
      <c r="F118" s="41"/>
      <c r="G118" s="41"/>
      <c r="H118" s="41"/>
      <c r="I118" s="41"/>
      <c r="J118" s="208">
        <f>BK118</f>
        <v>0</v>
      </c>
      <c r="K118" s="41"/>
      <c r="L118" s="45"/>
      <c r="M118" s="104"/>
      <c r="N118" s="209"/>
      <c r="O118" s="105"/>
      <c r="P118" s="210">
        <f>P119+P130</f>
        <v>0</v>
      </c>
      <c r="Q118" s="105"/>
      <c r="R118" s="210">
        <f>R119+R130</f>
        <v>0</v>
      </c>
      <c r="S118" s="105"/>
      <c r="T118" s="211">
        <f>T119+T130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82</v>
      </c>
      <c r="AU118" s="18" t="s">
        <v>116</v>
      </c>
      <c r="BK118" s="212">
        <f>BK119+BK130</f>
        <v>0</v>
      </c>
    </row>
    <row r="119" s="12" customFormat="1" ht="25.92" customHeight="1">
      <c r="A119" s="12"/>
      <c r="B119" s="213"/>
      <c r="C119" s="214"/>
      <c r="D119" s="215" t="s">
        <v>82</v>
      </c>
      <c r="E119" s="216" t="s">
        <v>105</v>
      </c>
      <c r="F119" s="216" t="s">
        <v>894</v>
      </c>
      <c r="G119" s="214"/>
      <c r="H119" s="214"/>
      <c r="I119" s="217"/>
      <c r="J119" s="201">
        <f>BK119</f>
        <v>0</v>
      </c>
      <c r="K119" s="214"/>
      <c r="L119" s="218"/>
      <c r="M119" s="219"/>
      <c r="N119" s="220"/>
      <c r="O119" s="220"/>
      <c r="P119" s="221">
        <f>SUM(P120:P129)</f>
        <v>0</v>
      </c>
      <c r="Q119" s="220"/>
      <c r="R119" s="221">
        <f>SUM(R120:R129)</f>
        <v>0</v>
      </c>
      <c r="S119" s="220"/>
      <c r="T119" s="222">
        <f>SUM(T120:T129)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23" t="s">
        <v>179</v>
      </c>
      <c r="AT119" s="224" t="s">
        <v>82</v>
      </c>
      <c r="AU119" s="224" t="s">
        <v>83</v>
      </c>
      <c r="AY119" s="223" t="s">
        <v>147</v>
      </c>
      <c r="BK119" s="225">
        <f>SUM(BK120:BK129)</f>
        <v>0</v>
      </c>
    </row>
    <row r="120" s="2" customFormat="1" ht="16.5" customHeight="1">
      <c r="A120" s="39"/>
      <c r="B120" s="40"/>
      <c r="C120" s="228" t="s">
        <v>90</v>
      </c>
      <c r="D120" s="228" t="s">
        <v>150</v>
      </c>
      <c r="E120" s="229" t="s">
        <v>895</v>
      </c>
      <c r="F120" s="230" t="s">
        <v>896</v>
      </c>
      <c r="G120" s="231" t="s">
        <v>363</v>
      </c>
      <c r="H120" s="232">
        <v>1</v>
      </c>
      <c r="I120" s="233"/>
      <c r="J120" s="234">
        <f>ROUND(I120*H120,2)</f>
        <v>0</v>
      </c>
      <c r="K120" s="230" t="s">
        <v>1</v>
      </c>
      <c r="L120" s="45"/>
      <c r="M120" s="235" t="s">
        <v>1</v>
      </c>
      <c r="N120" s="236" t="s">
        <v>48</v>
      </c>
      <c r="O120" s="92"/>
      <c r="P120" s="237">
        <f>O120*H120</f>
        <v>0</v>
      </c>
      <c r="Q120" s="237">
        <v>0</v>
      </c>
      <c r="R120" s="237">
        <f>Q120*H120</f>
        <v>0</v>
      </c>
      <c r="S120" s="237">
        <v>0</v>
      </c>
      <c r="T120" s="238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39" t="s">
        <v>155</v>
      </c>
      <c r="AT120" s="239" t="s">
        <v>150</v>
      </c>
      <c r="AU120" s="239" t="s">
        <v>90</v>
      </c>
      <c r="AY120" s="18" t="s">
        <v>147</v>
      </c>
      <c r="BE120" s="240">
        <f>IF(N120="základní",J120,0)</f>
        <v>0</v>
      </c>
      <c r="BF120" s="240">
        <f>IF(N120="snížená",J120,0)</f>
        <v>0</v>
      </c>
      <c r="BG120" s="240">
        <f>IF(N120="zákl. přenesená",J120,0)</f>
        <v>0</v>
      </c>
      <c r="BH120" s="240">
        <f>IF(N120="sníž. přenesená",J120,0)</f>
        <v>0</v>
      </c>
      <c r="BI120" s="240">
        <f>IF(N120="nulová",J120,0)</f>
        <v>0</v>
      </c>
      <c r="BJ120" s="18" t="s">
        <v>90</v>
      </c>
      <c r="BK120" s="240">
        <f>ROUND(I120*H120,2)</f>
        <v>0</v>
      </c>
      <c r="BL120" s="18" t="s">
        <v>155</v>
      </c>
      <c r="BM120" s="239" t="s">
        <v>897</v>
      </c>
    </row>
    <row r="121" s="2" customFormat="1">
      <c r="A121" s="39"/>
      <c r="B121" s="40"/>
      <c r="C121" s="41"/>
      <c r="D121" s="243" t="s">
        <v>898</v>
      </c>
      <c r="E121" s="41"/>
      <c r="F121" s="310" t="s">
        <v>899</v>
      </c>
      <c r="G121" s="41"/>
      <c r="H121" s="41"/>
      <c r="I121" s="311"/>
      <c r="J121" s="41"/>
      <c r="K121" s="41"/>
      <c r="L121" s="45"/>
      <c r="M121" s="274"/>
      <c r="N121" s="275"/>
      <c r="O121" s="92"/>
      <c r="P121" s="92"/>
      <c r="Q121" s="92"/>
      <c r="R121" s="92"/>
      <c r="S121" s="92"/>
      <c r="T121" s="93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898</v>
      </c>
      <c r="AU121" s="18" t="s">
        <v>90</v>
      </c>
    </row>
    <row r="122" s="2" customFormat="1" ht="16.5" customHeight="1">
      <c r="A122" s="39"/>
      <c r="B122" s="40"/>
      <c r="C122" s="228" t="s">
        <v>92</v>
      </c>
      <c r="D122" s="228" t="s">
        <v>150</v>
      </c>
      <c r="E122" s="229" t="s">
        <v>900</v>
      </c>
      <c r="F122" s="230" t="s">
        <v>901</v>
      </c>
      <c r="G122" s="231" t="s">
        <v>363</v>
      </c>
      <c r="H122" s="232">
        <v>1</v>
      </c>
      <c r="I122" s="233"/>
      <c r="J122" s="234">
        <f>ROUND(I122*H122,2)</f>
        <v>0</v>
      </c>
      <c r="K122" s="230" t="s">
        <v>1</v>
      </c>
      <c r="L122" s="45"/>
      <c r="M122" s="235" t="s">
        <v>1</v>
      </c>
      <c r="N122" s="236" t="s">
        <v>48</v>
      </c>
      <c r="O122" s="92"/>
      <c r="P122" s="237">
        <f>O122*H122</f>
        <v>0</v>
      </c>
      <c r="Q122" s="237">
        <v>0</v>
      </c>
      <c r="R122" s="237">
        <f>Q122*H122</f>
        <v>0</v>
      </c>
      <c r="S122" s="237">
        <v>0</v>
      </c>
      <c r="T122" s="238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9" t="s">
        <v>155</v>
      </c>
      <c r="AT122" s="239" t="s">
        <v>150</v>
      </c>
      <c r="AU122" s="239" t="s">
        <v>90</v>
      </c>
      <c r="AY122" s="18" t="s">
        <v>147</v>
      </c>
      <c r="BE122" s="240">
        <f>IF(N122="základní",J122,0)</f>
        <v>0</v>
      </c>
      <c r="BF122" s="240">
        <f>IF(N122="snížená",J122,0)</f>
        <v>0</v>
      </c>
      <c r="BG122" s="240">
        <f>IF(N122="zákl. přenesená",J122,0)</f>
        <v>0</v>
      </c>
      <c r="BH122" s="240">
        <f>IF(N122="sníž. přenesená",J122,0)</f>
        <v>0</v>
      </c>
      <c r="BI122" s="240">
        <f>IF(N122="nulová",J122,0)</f>
        <v>0</v>
      </c>
      <c r="BJ122" s="18" t="s">
        <v>90</v>
      </c>
      <c r="BK122" s="240">
        <f>ROUND(I122*H122,2)</f>
        <v>0</v>
      </c>
      <c r="BL122" s="18" t="s">
        <v>155</v>
      </c>
      <c r="BM122" s="239" t="s">
        <v>902</v>
      </c>
    </row>
    <row r="123" s="2" customFormat="1">
      <c r="A123" s="39"/>
      <c r="B123" s="40"/>
      <c r="C123" s="41"/>
      <c r="D123" s="243" t="s">
        <v>898</v>
      </c>
      <c r="E123" s="41"/>
      <c r="F123" s="310" t="s">
        <v>903</v>
      </c>
      <c r="G123" s="41"/>
      <c r="H123" s="41"/>
      <c r="I123" s="311"/>
      <c r="J123" s="41"/>
      <c r="K123" s="41"/>
      <c r="L123" s="45"/>
      <c r="M123" s="274"/>
      <c r="N123" s="275"/>
      <c r="O123" s="92"/>
      <c r="P123" s="92"/>
      <c r="Q123" s="92"/>
      <c r="R123" s="92"/>
      <c r="S123" s="92"/>
      <c r="T123" s="93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898</v>
      </c>
      <c r="AU123" s="18" t="s">
        <v>90</v>
      </c>
    </row>
    <row r="124" s="2" customFormat="1" ht="16.5" customHeight="1">
      <c r="A124" s="39"/>
      <c r="B124" s="40"/>
      <c r="C124" s="228" t="s">
        <v>166</v>
      </c>
      <c r="D124" s="228" t="s">
        <v>150</v>
      </c>
      <c r="E124" s="229" t="s">
        <v>904</v>
      </c>
      <c r="F124" s="230" t="s">
        <v>905</v>
      </c>
      <c r="G124" s="231" t="s">
        <v>363</v>
      </c>
      <c r="H124" s="232">
        <v>1</v>
      </c>
      <c r="I124" s="233"/>
      <c r="J124" s="234">
        <f>ROUND(I124*H124,2)</f>
        <v>0</v>
      </c>
      <c r="K124" s="230" t="s">
        <v>1</v>
      </c>
      <c r="L124" s="45"/>
      <c r="M124" s="235" t="s">
        <v>1</v>
      </c>
      <c r="N124" s="236" t="s">
        <v>48</v>
      </c>
      <c r="O124" s="92"/>
      <c r="P124" s="237">
        <f>O124*H124</f>
        <v>0</v>
      </c>
      <c r="Q124" s="237">
        <v>0</v>
      </c>
      <c r="R124" s="237">
        <f>Q124*H124</f>
        <v>0</v>
      </c>
      <c r="S124" s="237">
        <v>0</v>
      </c>
      <c r="T124" s="238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9" t="s">
        <v>155</v>
      </c>
      <c r="AT124" s="239" t="s">
        <v>150</v>
      </c>
      <c r="AU124" s="239" t="s">
        <v>90</v>
      </c>
      <c r="AY124" s="18" t="s">
        <v>147</v>
      </c>
      <c r="BE124" s="240">
        <f>IF(N124="základní",J124,0)</f>
        <v>0</v>
      </c>
      <c r="BF124" s="240">
        <f>IF(N124="snížená",J124,0)</f>
        <v>0</v>
      </c>
      <c r="BG124" s="240">
        <f>IF(N124="zákl. přenesená",J124,0)</f>
        <v>0</v>
      </c>
      <c r="BH124" s="240">
        <f>IF(N124="sníž. přenesená",J124,0)</f>
        <v>0</v>
      </c>
      <c r="BI124" s="240">
        <f>IF(N124="nulová",J124,0)</f>
        <v>0</v>
      </c>
      <c r="BJ124" s="18" t="s">
        <v>90</v>
      </c>
      <c r="BK124" s="240">
        <f>ROUND(I124*H124,2)</f>
        <v>0</v>
      </c>
      <c r="BL124" s="18" t="s">
        <v>155</v>
      </c>
      <c r="BM124" s="239" t="s">
        <v>906</v>
      </c>
    </row>
    <row r="125" s="2" customFormat="1">
      <c r="A125" s="39"/>
      <c r="B125" s="40"/>
      <c r="C125" s="41"/>
      <c r="D125" s="243" t="s">
        <v>898</v>
      </c>
      <c r="E125" s="41"/>
      <c r="F125" s="310" t="s">
        <v>907</v>
      </c>
      <c r="G125" s="41"/>
      <c r="H125" s="41"/>
      <c r="I125" s="311"/>
      <c r="J125" s="41"/>
      <c r="K125" s="41"/>
      <c r="L125" s="45"/>
      <c r="M125" s="274"/>
      <c r="N125" s="275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898</v>
      </c>
      <c r="AU125" s="18" t="s">
        <v>90</v>
      </c>
    </row>
    <row r="126" s="2" customFormat="1" ht="16.5" customHeight="1">
      <c r="A126" s="39"/>
      <c r="B126" s="40"/>
      <c r="C126" s="228" t="s">
        <v>155</v>
      </c>
      <c r="D126" s="228" t="s">
        <v>150</v>
      </c>
      <c r="E126" s="229" t="s">
        <v>908</v>
      </c>
      <c r="F126" s="230" t="s">
        <v>909</v>
      </c>
      <c r="G126" s="231" t="s">
        <v>363</v>
      </c>
      <c r="H126" s="232">
        <v>1</v>
      </c>
      <c r="I126" s="233"/>
      <c r="J126" s="234">
        <f>ROUND(I126*H126,2)</f>
        <v>0</v>
      </c>
      <c r="K126" s="230" t="s">
        <v>1</v>
      </c>
      <c r="L126" s="45"/>
      <c r="M126" s="235" t="s">
        <v>1</v>
      </c>
      <c r="N126" s="236" t="s">
        <v>48</v>
      </c>
      <c r="O126" s="92"/>
      <c r="P126" s="237">
        <f>O126*H126</f>
        <v>0</v>
      </c>
      <c r="Q126" s="237">
        <v>0</v>
      </c>
      <c r="R126" s="237">
        <f>Q126*H126</f>
        <v>0</v>
      </c>
      <c r="S126" s="237">
        <v>0</v>
      </c>
      <c r="T126" s="238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9" t="s">
        <v>155</v>
      </c>
      <c r="AT126" s="239" t="s">
        <v>150</v>
      </c>
      <c r="AU126" s="239" t="s">
        <v>90</v>
      </c>
      <c r="AY126" s="18" t="s">
        <v>147</v>
      </c>
      <c r="BE126" s="240">
        <f>IF(N126="základní",J126,0)</f>
        <v>0</v>
      </c>
      <c r="BF126" s="240">
        <f>IF(N126="snížená",J126,0)</f>
        <v>0</v>
      </c>
      <c r="BG126" s="240">
        <f>IF(N126="zákl. přenesená",J126,0)</f>
        <v>0</v>
      </c>
      <c r="BH126" s="240">
        <f>IF(N126="sníž. přenesená",J126,0)</f>
        <v>0</v>
      </c>
      <c r="BI126" s="240">
        <f>IF(N126="nulová",J126,0)</f>
        <v>0</v>
      </c>
      <c r="BJ126" s="18" t="s">
        <v>90</v>
      </c>
      <c r="BK126" s="240">
        <f>ROUND(I126*H126,2)</f>
        <v>0</v>
      </c>
      <c r="BL126" s="18" t="s">
        <v>155</v>
      </c>
      <c r="BM126" s="239" t="s">
        <v>910</v>
      </c>
    </row>
    <row r="127" s="2" customFormat="1">
      <c r="A127" s="39"/>
      <c r="B127" s="40"/>
      <c r="C127" s="41"/>
      <c r="D127" s="243" t="s">
        <v>898</v>
      </c>
      <c r="E127" s="41"/>
      <c r="F127" s="310" t="s">
        <v>911</v>
      </c>
      <c r="G127" s="41"/>
      <c r="H127" s="41"/>
      <c r="I127" s="311"/>
      <c r="J127" s="41"/>
      <c r="K127" s="41"/>
      <c r="L127" s="45"/>
      <c r="M127" s="274"/>
      <c r="N127" s="275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898</v>
      </c>
      <c r="AU127" s="18" t="s">
        <v>90</v>
      </c>
    </row>
    <row r="128" s="2" customFormat="1" ht="16.5" customHeight="1">
      <c r="A128" s="39"/>
      <c r="B128" s="40"/>
      <c r="C128" s="228" t="s">
        <v>179</v>
      </c>
      <c r="D128" s="228" t="s">
        <v>150</v>
      </c>
      <c r="E128" s="229" t="s">
        <v>912</v>
      </c>
      <c r="F128" s="230" t="s">
        <v>913</v>
      </c>
      <c r="G128" s="231" t="s">
        <v>363</v>
      </c>
      <c r="H128" s="232">
        <v>1</v>
      </c>
      <c r="I128" s="233"/>
      <c r="J128" s="234">
        <f>ROUND(I128*H128,2)</f>
        <v>0</v>
      </c>
      <c r="K128" s="230" t="s">
        <v>1</v>
      </c>
      <c r="L128" s="45"/>
      <c r="M128" s="235" t="s">
        <v>1</v>
      </c>
      <c r="N128" s="236" t="s">
        <v>48</v>
      </c>
      <c r="O128" s="92"/>
      <c r="P128" s="237">
        <f>O128*H128</f>
        <v>0</v>
      </c>
      <c r="Q128" s="237">
        <v>0</v>
      </c>
      <c r="R128" s="237">
        <f>Q128*H128</f>
        <v>0</v>
      </c>
      <c r="S128" s="237">
        <v>0</v>
      </c>
      <c r="T128" s="238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9" t="s">
        <v>155</v>
      </c>
      <c r="AT128" s="239" t="s">
        <v>150</v>
      </c>
      <c r="AU128" s="239" t="s">
        <v>90</v>
      </c>
      <c r="AY128" s="18" t="s">
        <v>147</v>
      </c>
      <c r="BE128" s="240">
        <f>IF(N128="základní",J128,0)</f>
        <v>0</v>
      </c>
      <c r="BF128" s="240">
        <f>IF(N128="snížená",J128,0)</f>
        <v>0</v>
      </c>
      <c r="BG128" s="240">
        <f>IF(N128="zákl. přenesená",J128,0)</f>
        <v>0</v>
      </c>
      <c r="BH128" s="240">
        <f>IF(N128="sníž. přenesená",J128,0)</f>
        <v>0</v>
      </c>
      <c r="BI128" s="240">
        <f>IF(N128="nulová",J128,0)</f>
        <v>0</v>
      </c>
      <c r="BJ128" s="18" t="s">
        <v>90</v>
      </c>
      <c r="BK128" s="240">
        <f>ROUND(I128*H128,2)</f>
        <v>0</v>
      </c>
      <c r="BL128" s="18" t="s">
        <v>155</v>
      </c>
      <c r="BM128" s="239" t="s">
        <v>914</v>
      </c>
    </row>
    <row r="129" s="2" customFormat="1">
      <c r="A129" s="39"/>
      <c r="B129" s="40"/>
      <c r="C129" s="41"/>
      <c r="D129" s="243" t="s">
        <v>898</v>
      </c>
      <c r="E129" s="41"/>
      <c r="F129" s="310" t="s">
        <v>915</v>
      </c>
      <c r="G129" s="41"/>
      <c r="H129" s="41"/>
      <c r="I129" s="311"/>
      <c r="J129" s="41"/>
      <c r="K129" s="41"/>
      <c r="L129" s="45"/>
      <c r="M129" s="274"/>
      <c r="N129" s="275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898</v>
      </c>
      <c r="AU129" s="18" t="s">
        <v>90</v>
      </c>
    </row>
    <row r="130" s="2" customFormat="1" ht="49.92" customHeight="1">
      <c r="A130" s="39"/>
      <c r="B130" s="40"/>
      <c r="C130" s="41"/>
      <c r="D130" s="41"/>
      <c r="E130" s="216" t="s">
        <v>366</v>
      </c>
      <c r="F130" s="216" t="s">
        <v>367</v>
      </c>
      <c r="G130" s="41"/>
      <c r="H130" s="41"/>
      <c r="I130" s="41"/>
      <c r="J130" s="201">
        <f>BK130</f>
        <v>0</v>
      </c>
      <c r="K130" s="41"/>
      <c r="L130" s="45"/>
      <c r="M130" s="274"/>
      <c r="N130" s="275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82</v>
      </c>
      <c r="AU130" s="18" t="s">
        <v>83</v>
      </c>
      <c r="AY130" s="18" t="s">
        <v>368</v>
      </c>
      <c r="BK130" s="240">
        <f>SUM(BK131:BK135)</f>
        <v>0</v>
      </c>
    </row>
    <row r="131" s="2" customFormat="1" ht="16.32" customHeight="1">
      <c r="A131" s="39"/>
      <c r="B131" s="40"/>
      <c r="C131" s="276" t="s">
        <v>1</v>
      </c>
      <c r="D131" s="276" t="s">
        <v>150</v>
      </c>
      <c r="E131" s="277" t="s">
        <v>1</v>
      </c>
      <c r="F131" s="278" t="s">
        <v>1</v>
      </c>
      <c r="G131" s="279" t="s">
        <v>1</v>
      </c>
      <c r="H131" s="280"/>
      <c r="I131" s="281"/>
      <c r="J131" s="282">
        <f>BK131</f>
        <v>0</v>
      </c>
      <c r="K131" s="283"/>
      <c r="L131" s="45"/>
      <c r="M131" s="284" t="s">
        <v>1</v>
      </c>
      <c r="N131" s="285" t="s">
        <v>48</v>
      </c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368</v>
      </c>
      <c r="AU131" s="18" t="s">
        <v>90</v>
      </c>
      <c r="AY131" s="18" t="s">
        <v>368</v>
      </c>
      <c r="BE131" s="240">
        <f>IF(N131="základní",J131,0)</f>
        <v>0</v>
      </c>
      <c r="BF131" s="240">
        <f>IF(N131="snížená",J131,0)</f>
        <v>0</v>
      </c>
      <c r="BG131" s="240">
        <f>IF(N131="zákl. přenesená",J131,0)</f>
        <v>0</v>
      </c>
      <c r="BH131" s="240">
        <f>IF(N131="sníž. přenesená",J131,0)</f>
        <v>0</v>
      </c>
      <c r="BI131" s="240">
        <f>IF(N131="nulová",J131,0)</f>
        <v>0</v>
      </c>
      <c r="BJ131" s="18" t="s">
        <v>90</v>
      </c>
      <c r="BK131" s="240">
        <f>I131*H131</f>
        <v>0</v>
      </c>
    </row>
    <row r="132" s="2" customFormat="1" ht="16.32" customHeight="1">
      <c r="A132" s="39"/>
      <c r="B132" s="40"/>
      <c r="C132" s="276" t="s">
        <v>1</v>
      </c>
      <c r="D132" s="276" t="s">
        <v>150</v>
      </c>
      <c r="E132" s="277" t="s">
        <v>1</v>
      </c>
      <c r="F132" s="278" t="s">
        <v>1</v>
      </c>
      <c r="G132" s="279" t="s">
        <v>1</v>
      </c>
      <c r="H132" s="280"/>
      <c r="I132" s="281"/>
      <c r="J132" s="282">
        <f>BK132</f>
        <v>0</v>
      </c>
      <c r="K132" s="283"/>
      <c r="L132" s="45"/>
      <c r="M132" s="284" t="s">
        <v>1</v>
      </c>
      <c r="N132" s="285" t="s">
        <v>48</v>
      </c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368</v>
      </c>
      <c r="AU132" s="18" t="s">
        <v>90</v>
      </c>
      <c r="AY132" s="18" t="s">
        <v>368</v>
      </c>
      <c r="BE132" s="240">
        <f>IF(N132="základní",J132,0)</f>
        <v>0</v>
      </c>
      <c r="BF132" s="240">
        <f>IF(N132="snížená",J132,0)</f>
        <v>0</v>
      </c>
      <c r="BG132" s="240">
        <f>IF(N132="zákl. přenesená",J132,0)</f>
        <v>0</v>
      </c>
      <c r="BH132" s="240">
        <f>IF(N132="sníž. přenesená",J132,0)</f>
        <v>0</v>
      </c>
      <c r="BI132" s="240">
        <f>IF(N132="nulová",J132,0)</f>
        <v>0</v>
      </c>
      <c r="BJ132" s="18" t="s">
        <v>90</v>
      </c>
      <c r="BK132" s="240">
        <f>I132*H132</f>
        <v>0</v>
      </c>
    </row>
    <row r="133" s="2" customFormat="1" ht="16.32" customHeight="1">
      <c r="A133" s="39"/>
      <c r="B133" s="40"/>
      <c r="C133" s="276" t="s">
        <v>1</v>
      </c>
      <c r="D133" s="276" t="s">
        <v>150</v>
      </c>
      <c r="E133" s="277" t="s">
        <v>1</v>
      </c>
      <c r="F133" s="278" t="s">
        <v>1</v>
      </c>
      <c r="G133" s="279" t="s">
        <v>1</v>
      </c>
      <c r="H133" s="280"/>
      <c r="I133" s="281"/>
      <c r="J133" s="282">
        <f>BK133</f>
        <v>0</v>
      </c>
      <c r="K133" s="283"/>
      <c r="L133" s="45"/>
      <c r="M133" s="284" t="s">
        <v>1</v>
      </c>
      <c r="N133" s="285" t="s">
        <v>48</v>
      </c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368</v>
      </c>
      <c r="AU133" s="18" t="s">
        <v>90</v>
      </c>
      <c r="AY133" s="18" t="s">
        <v>368</v>
      </c>
      <c r="BE133" s="240">
        <f>IF(N133="základní",J133,0)</f>
        <v>0</v>
      </c>
      <c r="BF133" s="240">
        <f>IF(N133="snížená",J133,0)</f>
        <v>0</v>
      </c>
      <c r="BG133" s="240">
        <f>IF(N133="zákl. přenesená",J133,0)</f>
        <v>0</v>
      </c>
      <c r="BH133" s="240">
        <f>IF(N133="sníž. přenesená",J133,0)</f>
        <v>0</v>
      </c>
      <c r="BI133" s="240">
        <f>IF(N133="nulová",J133,0)</f>
        <v>0</v>
      </c>
      <c r="BJ133" s="18" t="s">
        <v>90</v>
      </c>
      <c r="BK133" s="240">
        <f>I133*H133</f>
        <v>0</v>
      </c>
    </row>
    <row r="134" s="2" customFormat="1" ht="16.32" customHeight="1">
      <c r="A134" s="39"/>
      <c r="B134" s="40"/>
      <c r="C134" s="276" t="s">
        <v>1</v>
      </c>
      <c r="D134" s="276" t="s">
        <v>150</v>
      </c>
      <c r="E134" s="277" t="s">
        <v>1</v>
      </c>
      <c r="F134" s="278" t="s">
        <v>1</v>
      </c>
      <c r="G134" s="279" t="s">
        <v>1</v>
      </c>
      <c r="H134" s="280"/>
      <c r="I134" s="281"/>
      <c r="J134" s="282">
        <f>BK134</f>
        <v>0</v>
      </c>
      <c r="K134" s="283"/>
      <c r="L134" s="45"/>
      <c r="M134" s="284" t="s">
        <v>1</v>
      </c>
      <c r="N134" s="285" t="s">
        <v>48</v>
      </c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368</v>
      </c>
      <c r="AU134" s="18" t="s">
        <v>90</v>
      </c>
      <c r="AY134" s="18" t="s">
        <v>368</v>
      </c>
      <c r="BE134" s="240">
        <f>IF(N134="základní",J134,0)</f>
        <v>0</v>
      </c>
      <c r="BF134" s="240">
        <f>IF(N134="snížená",J134,0)</f>
        <v>0</v>
      </c>
      <c r="BG134" s="240">
        <f>IF(N134="zákl. přenesená",J134,0)</f>
        <v>0</v>
      </c>
      <c r="BH134" s="240">
        <f>IF(N134="sníž. přenesená",J134,0)</f>
        <v>0</v>
      </c>
      <c r="BI134" s="240">
        <f>IF(N134="nulová",J134,0)</f>
        <v>0</v>
      </c>
      <c r="BJ134" s="18" t="s">
        <v>90</v>
      </c>
      <c r="BK134" s="240">
        <f>I134*H134</f>
        <v>0</v>
      </c>
    </row>
    <row r="135" s="2" customFormat="1" ht="16.32" customHeight="1">
      <c r="A135" s="39"/>
      <c r="B135" s="40"/>
      <c r="C135" s="276" t="s">
        <v>1</v>
      </c>
      <c r="D135" s="276" t="s">
        <v>150</v>
      </c>
      <c r="E135" s="277" t="s">
        <v>1</v>
      </c>
      <c r="F135" s="278" t="s">
        <v>1</v>
      </c>
      <c r="G135" s="279" t="s">
        <v>1</v>
      </c>
      <c r="H135" s="280"/>
      <c r="I135" s="281"/>
      <c r="J135" s="282">
        <f>BK135</f>
        <v>0</v>
      </c>
      <c r="K135" s="283"/>
      <c r="L135" s="45"/>
      <c r="M135" s="284" t="s">
        <v>1</v>
      </c>
      <c r="N135" s="285" t="s">
        <v>48</v>
      </c>
      <c r="O135" s="286"/>
      <c r="P135" s="286"/>
      <c r="Q135" s="286"/>
      <c r="R135" s="286"/>
      <c r="S135" s="286"/>
      <c r="T135" s="287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368</v>
      </c>
      <c r="AU135" s="18" t="s">
        <v>90</v>
      </c>
      <c r="AY135" s="18" t="s">
        <v>368</v>
      </c>
      <c r="BE135" s="240">
        <f>IF(N135="základní",J135,0)</f>
        <v>0</v>
      </c>
      <c r="BF135" s="240">
        <f>IF(N135="snížená",J135,0)</f>
        <v>0</v>
      </c>
      <c r="BG135" s="240">
        <f>IF(N135="zákl. přenesená",J135,0)</f>
        <v>0</v>
      </c>
      <c r="BH135" s="240">
        <f>IF(N135="sníž. přenesená",J135,0)</f>
        <v>0</v>
      </c>
      <c r="BI135" s="240">
        <f>IF(N135="nulová",J135,0)</f>
        <v>0</v>
      </c>
      <c r="BJ135" s="18" t="s">
        <v>90</v>
      </c>
      <c r="BK135" s="240">
        <f>I135*H135</f>
        <v>0</v>
      </c>
    </row>
    <row r="136" s="2" customFormat="1" ht="6.96" customHeight="1">
      <c r="A136" s="39"/>
      <c r="B136" s="67"/>
      <c r="C136" s="68"/>
      <c r="D136" s="68"/>
      <c r="E136" s="68"/>
      <c r="F136" s="68"/>
      <c r="G136" s="68"/>
      <c r="H136" s="68"/>
      <c r="I136" s="68"/>
      <c r="J136" s="68"/>
      <c r="K136" s="68"/>
      <c r="L136" s="45"/>
      <c r="M136" s="39"/>
      <c r="O136" s="39"/>
      <c r="P136" s="39"/>
      <c r="Q136" s="39"/>
      <c r="R136" s="39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</sheetData>
  <sheetProtection sheet="1" autoFilter="0" formatColumns="0" formatRows="0" objects="1" scenarios="1" spinCount="100000" saltValue="mEKwrVWuUiaNqdDlMt5cGe3O5m5fZFJic7VX7RMM2/NqNLmOfNISKRni8qWJt2swAbX18t13lDQu3B37Mgst/w==" hashValue="dDgNp1aHDLOT70rbnBbOOzJHYg0PDPRyEXI7gp/O8ah1Nd3llz0yjxmM6tEP4cCh7O+aUaAZuHkbyn3ABxMbxw==" algorithmName="SHA-512" password="CC35"/>
  <autoFilter ref="C117:K135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dataValidations count="2">
    <dataValidation type="list" allowBlank="1" showInputMessage="1" showErrorMessage="1" error="Povoleny jsou hodnoty K, M." sqref="D131:D136">
      <formula1>"K, M"</formula1>
    </dataValidation>
    <dataValidation type="list" allowBlank="1" showInputMessage="1" showErrorMessage="1" error="Povoleny jsou hodnoty základní, snížená, zákl. přenesená, sníž. přenesená, nulová." sqref="N131:N136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7"/>
      <c r="C3" s="148"/>
      <c r="D3" s="148"/>
      <c r="E3" s="148"/>
      <c r="F3" s="148"/>
      <c r="G3" s="148"/>
      <c r="H3" s="21"/>
    </row>
    <row r="4" s="1" customFormat="1" ht="24.96" customHeight="1">
      <c r="B4" s="21"/>
      <c r="C4" s="149" t="s">
        <v>916</v>
      </c>
      <c r="H4" s="21"/>
    </row>
    <row r="5" s="1" customFormat="1" ht="12" customHeight="1">
      <c r="B5" s="21"/>
      <c r="C5" s="312" t="s">
        <v>13</v>
      </c>
      <c r="D5" s="157" t="s">
        <v>14</v>
      </c>
      <c r="E5" s="1"/>
      <c r="F5" s="1"/>
      <c r="H5" s="21"/>
    </row>
    <row r="6" s="1" customFormat="1" ht="36.96" customHeight="1">
      <c r="B6" s="21"/>
      <c r="C6" s="313" t="s">
        <v>16</v>
      </c>
      <c r="D6" s="314" t="s">
        <v>17</v>
      </c>
      <c r="E6" s="1"/>
      <c r="F6" s="1"/>
      <c r="H6" s="21"/>
    </row>
    <row r="7" s="1" customFormat="1" ht="16.5" customHeight="1">
      <c r="B7" s="21"/>
      <c r="C7" s="151" t="s">
        <v>22</v>
      </c>
      <c r="D7" s="154" t="str">
        <f>'Rekapitulace stavby'!AN8</f>
        <v>17. 7. 2024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202"/>
      <c r="B9" s="315"/>
      <c r="C9" s="316" t="s">
        <v>64</v>
      </c>
      <c r="D9" s="317" t="s">
        <v>65</v>
      </c>
      <c r="E9" s="317" t="s">
        <v>134</v>
      </c>
      <c r="F9" s="318" t="s">
        <v>917</v>
      </c>
      <c r="G9" s="202"/>
      <c r="H9" s="315"/>
    </row>
    <row r="10" s="2" customFormat="1" ht="26.4" customHeight="1">
      <c r="A10" s="39"/>
      <c r="B10" s="45"/>
      <c r="C10" s="319" t="s">
        <v>918</v>
      </c>
      <c r="D10" s="319" t="s">
        <v>99</v>
      </c>
      <c r="E10" s="39"/>
      <c r="F10" s="39"/>
      <c r="G10" s="39"/>
      <c r="H10" s="45"/>
    </row>
    <row r="11" s="2" customFormat="1" ht="16.8" customHeight="1">
      <c r="A11" s="39"/>
      <c r="B11" s="45"/>
      <c r="C11" s="320" t="s">
        <v>373</v>
      </c>
      <c r="D11" s="321" t="s">
        <v>374</v>
      </c>
      <c r="E11" s="322" t="s">
        <v>153</v>
      </c>
      <c r="F11" s="323">
        <v>63.417000000000002</v>
      </c>
      <c r="G11" s="39"/>
      <c r="H11" s="45"/>
    </row>
    <row r="12" s="2" customFormat="1" ht="16.8" customHeight="1">
      <c r="A12" s="39"/>
      <c r="B12" s="45"/>
      <c r="C12" s="324" t="s">
        <v>1</v>
      </c>
      <c r="D12" s="324" t="s">
        <v>815</v>
      </c>
      <c r="E12" s="18" t="s">
        <v>1</v>
      </c>
      <c r="F12" s="325">
        <v>0</v>
      </c>
      <c r="G12" s="39"/>
      <c r="H12" s="45"/>
    </row>
    <row r="13" s="2" customFormat="1" ht="16.8" customHeight="1">
      <c r="A13" s="39"/>
      <c r="B13" s="45"/>
      <c r="C13" s="324" t="s">
        <v>1</v>
      </c>
      <c r="D13" s="324" t="s">
        <v>793</v>
      </c>
      <c r="E13" s="18" t="s">
        <v>1</v>
      </c>
      <c r="F13" s="325">
        <v>0</v>
      </c>
      <c r="G13" s="39"/>
      <c r="H13" s="45"/>
    </row>
    <row r="14" s="2" customFormat="1">
      <c r="A14" s="39"/>
      <c r="B14" s="45"/>
      <c r="C14" s="324" t="s">
        <v>1</v>
      </c>
      <c r="D14" s="324" t="s">
        <v>816</v>
      </c>
      <c r="E14" s="18" t="s">
        <v>1</v>
      </c>
      <c r="F14" s="325">
        <v>76.128</v>
      </c>
      <c r="G14" s="39"/>
      <c r="H14" s="45"/>
    </row>
    <row r="15" s="2" customFormat="1" ht="16.8" customHeight="1">
      <c r="A15" s="39"/>
      <c r="B15" s="45"/>
      <c r="C15" s="324" t="s">
        <v>1</v>
      </c>
      <c r="D15" s="324" t="s">
        <v>817</v>
      </c>
      <c r="E15" s="18" t="s">
        <v>1</v>
      </c>
      <c r="F15" s="325">
        <v>-12.711</v>
      </c>
      <c r="G15" s="39"/>
      <c r="H15" s="45"/>
    </row>
    <row r="16" s="2" customFormat="1" ht="16.8" customHeight="1">
      <c r="A16" s="39"/>
      <c r="B16" s="45"/>
      <c r="C16" s="324" t="s">
        <v>373</v>
      </c>
      <c r="D16" s="324" t="s">
        <v>161</v>
      </c>
      <c r="E16" s="18" t="s">
        <v>1</v>
      </c>
      <c r="F16" s="325">
        <v>63.417000000000002</v>
      </c>
      <c r="G16" s="39"/>
      <c r="H16" s="45"/>
    </row>
    <row r="17" s="2" customFormat="1" ht="16.8" customHeight="1">
      <c r="A17" s="39"/>
      <c r="B17" s="45"/>
      <c r="C17" s="326" t="s">
        <v>919</v>
      </c>
      <c r="D17" s="39"/>
      <c r="E17" s="39"/>
      <c r="F17" s="39"/>
      <c r="G17" s="39"/>
      <c r="H17" s="45"/>
    </row>
    <row r="18" s="2" customFormat="1">
      <c r="A18" s="39"/>
      <c r="B18" s="45"/>
      <c r="C18" s="324" t="s">
        <v>812</v>
      </c>
      <c r="D18" s="324" t="s">
        <v>813</v>
      </c>
      <c r="E18" s="18" t="s">
        <v>153</v>
      </c>
      <c r="F18" s="325">
        <v>63.417000000000002</v>
      </c>
      <c r="G18" s="39"/>
      <c r="H18" s="45"/>
    </row>
    <row r="19" s="2" customFormat="1" ht="16.8" customHeight="1">
      <c r="A19" s="39"/>
      <c r="B19" s="45"/>
      <c r="C19" s="324" t="s">
        <v>789</v>
      </c>
      <c r="D19" s="324" t="s">
        <v>790</v>
      </c>
      <c r="E19" s="18" t="s">
        <v>153</v>
      </c>
      <c r="F19" s="325">
        <v>63.417000000000002</v>
      </c>
      <c r="G19" s="39"/>
      <c r="H19" s="45"/>
    </row>
    <row r="20" s="2" customFormat="1" ht="16.8" customHeight="1">
      <c r="A20" s="39"/>
      <c r="B20" s="45"/>
      <c r="C20" s="324" t="s">
        <v>801</v>
      </c>
      <c r="D20" s="324" t="s">
        <v>802</v>
      </c>
      <c r="E20" s="18" t="s">
        <v>153</v>
      </c>
      <c r="F20" s="325">
        <v>63.417000000000002</v>
      </c>
      <c r="G20" s="39"/>
      <c r="H20" s="45"/>
    </row>
    <row r="21" s="2" customFormat="1" ht="16.8" customHeight="1">
      <c r="A21" s="39"/>
      <c r="B21" s="45"/>
      <c r="C21" s="324" t="s">
        <v>796</v>
      </c>
      <c r="D21" s="324" t="s">
        <v>797</v>
      </c>
      <c r="E21" s="18" t="s">
        <v>153</v>
      </c>
      <c r="F21" s="325">
        <v>63.417000000000002</v>
      </c>
      <c r="G21" s="39"/>
      <c r="H21" s="45"/>
    </row>
    <row r="22" s="2" customFormat="1" ht="16.8" customHeight="1">
      <c r="A22" s="39"/>
      <c r="B22" s="45"/>
      <c r="C22" s="324" t="s">
        <v>842</v>
      </c>
      <c r="D22" s="324" t="s">
        <v>843</v>
      </c>
      <c r="E22" s="18" t="s">
        <v>153</v>
      </c>
      <c r="F22" s="325">
        <v>63.417000000000002</v>
      </c>
      <c r="G22" s="39"/>
      <c r="H22" s="45"/>
    </row>
    <row r="23" s="2" customFormat="1" ht="16.8" customHeight="1">
      <c r="A23" s="39"/>
      <c r="B23" s="45"/>
      <c r="C23" s="324" t="s">
        <v>859</v>
      </c>
      <c r="D23" s="324" t="s">
        <v>860</v>
      </c>
      <c r="E23" s="18" t="s">
        <v>153</v>
      </c>
      <c r="F23" s="325">
        <v>1041.6869999999999</v>
      </c>
      <c r="G23" s="39"/>
      <c r="H23" s="45"/>
    </row>
    <row r="24" s="2" customFormat="1" ht="16.8" customHeight="1">
      <c r="A24" s="39"/>
      <c r="B24" s="45"/>
      <c r="C24" s="320" t="s">
        <v>920</v>
      </c>
      <c r="D24" s="321" t="s">
        <v>1</v>
      </c>
      <c r="E24" s="322" t="s">
        <v>1</v>
      </c>
      <c r="F24" s="323">
        <v>10.228</v>
      </c>
      <c r="G24" s="39"/>
      <c r="H24" s="45"/>
    </row>
    <row r="25" s="2" customFormat="1" ht="16.8" customHeight="1">
      <c r="A25" s="39"/>
      <c r="B25" s="45"/>
      <c r="C25" s="320" t="s">
        <v>382</v>
      </c>
      <c r="D25" s="321" t="s">
        <v>1</v>
      </c>
      <c r="E25" s="322" t="s">
        <v>1</v>
      </c>
      <c r="F25" s="323">
        <v>216.80000000000001</v>
      </c>
      <c r="G25" s="39"/>
      <c r="H25" s="45"/>
    </row>
    <row r="26" s="2" customFormat="1" ht="16.8" customHeight="1">
      <c r="A26" s="39"/>
      <c r="B26" s="45"/>
      <c r="C26" s="324" t="s">
        <v>1</v>
      </c>
      <c r="D26" s="324" t="s">
        <v>763</v>
      </c>
      <c r="E26" s="18" t="s">
        <v>1</v>
      </c>
      <c r="F26" s="325">
        <v>0</v>
      </c>
      <c r="G26" s="39"/>
      <c r="H26" s="45"/>
    </row>
    <row r="27" s="2" customFormat="1" ht="16.8" customHeight="1">
      <c r="A27" s="39"/>
      <c r="B27" s="45"/>
      <c r="C27" s="324" t="s">
        <v>1</v>
      </c>
      <c r="D27" s="324" t="s">
        <v>450</v>
      </c>
      <c r="E27" s="18" t="s">
        <v>1</v>
      </c>
      <c r="F27" s="325">
        <v>0</v>
      </c>
      <c r="G27" s="39"/>
      <c r="H27" s="45"/>
    </row>
    <row r="28" s="2" customFormat="1" ht="16.8" customHeight="1">
      <c r="A28" s="39"/>
      <c r="B28" s="45"/>
      <c r="C28" s="324" t="s">
        <v>1</v>
      </c>
      <c r="D28" s="324" t="s">
        <v>451</v>
      </c>
      <c r="E28" s="18" t="s">
        <v>1</v>
      </c>
      <c r="F28" s="325">
        <v>0</v>
      </c>
      <c r="G28" s="39"/>
      <c r="H28" s="45"/>
    </row>
    <row r="29" s="2" customFormat="1" ht="16.8" customHeight="1">
      <c r="A29" s="39"/>
      <c r="B29" s="45"/>
      <c r="C29" s="324" t="s">
        <v>1</v>
      </c>
      <c r="D29" s="324" t="s">
        <v>764</v>
      </c>
      <c r="E29" s="18" t="s">
        <v>1</v>
      </c>
      <c r="F29" s="325">
        <v>216.80000000000001</v>
      </c>
      <c r="G29" s="39"/>
      <c r="H29" s="45"/>
    </row>
    <row r="30" s="2" customFormat="1" ht="16.8" customHeight="1">
      <c r="A30" s="39"/>
      <c r="B30" s="45"/>
      <c r="C30" s="324" t="s">
        <v>382</v>
      </c>
      <c r="D30" s="324" t="s">
        <v>438</v>
      </c>
      <c r="E30" s="18" t="s">
        <v>1</v>
      </c>
      <c r="F30" s="325">
        <v>216.80000000000001</v>
      </c>
      <c r="G30" s="39"/>
      <c r="H30" s="45"/>
    </row>
    <row r="31" s="2" customFormat="1" ht="16.8" customHeight="1">
      <c r="A31" s="39"/>
      <c r="B31" s="45"/>
      <c r="C31" s="326" t="s">
        <v>919</v>
      </c>
      <c r="D31" s="39"/>
      <c r="E31" s="39"/>
      <c r="F31" s="39"/>
      <c r="G31" s="39"/>
      <c r="H31" s="45"/>
    </row>
    <row r="32" s="2" customFormat="1" ht="16.8" customHeight="1">
      <c r="A32" s="39"/>
      <c r="B32" s="45"/>
      <c r="C32" s="324" t="s">
        <v>760</v>
      </c>
      <c r="D32" s="324" t="s">
        <v>761</v>
      </c>
      <c r="E32" s="18" t="s">
        <v>293</v>
      </c>
      <c r="F32" s="325">
        <v>216.80000000000001</v>
      </c>
      <c r="G32" s="39"/>
      <c r="H32" s="45"/>
    </row>
    <row r="33" s="2" customFormat="1" ht="16.8" customHeight="1">
      <c r="A33" s="39"/>
      <c r="B33" s="45"/>
      <c r="C33" s="324" t="s">
        <v>859</v>
      </c>
      <c r="D33" s="324" t="s">
        <v>860</v>
      </c>
      <c r="E33" s="18" t="s">
        <v>153</v>
      </c>
      <c r="F33" s="325">
        <v>1041.6869999999999</v>
      </c>
      <c r="G33" s="39"/>
      <c r="H33" s="45"/>
    </row>
    <row r="34" s="2" customFormat="1" ht="16.8" customHeight="1">
      <c r="A34" s="39"/>
      <c r="B34" s="45"/>
      <c r="C34" s="320" t="s">
        <v>380</v>
      </c>
      <c r="D34" s="321" t="s">
        <v>1</v>
      </c>
      <c r="E34" s="322" t="s">
        <v>1</v>
      </c>
      <c r="F34" s="323">
        <v>246.21000000000001</v>
      </c>
      <c r="G34" s="39"/>
      <c r="H34" s="45"/>
    </row>
    <row r="35" s="2" customFormat="1" ht="16.8" customHeight="1">
      <c r="A35" s="39"/>
      <c r="B35" s="45"/>
      <c r="C35" s="324" t="s">
        <v>1</v>
      </c>
      <c r="D35" s="324" t="s">
        <v>735</v>
      </c>
      <c r="E35" s="18" t="s">
        <v>1</v>
      </c>
      <c r="F35" s="325">
        <v>0</v>
      </c>
      <c r="G35" s="39"/>
      <c r="H35" s="45"/>
    </row>
    <row r="36" s="2" customFormat="1" ht="16.8" customHeight="1">
      <c r="A36" s="39"/>
      <c r="B36" s="45"/>
      <c r="C36" s="324" t="s">
        <v>1</v>
      </c>
      <c r="D36" s="324" t="s">
        <v>450</v>
      </c>
      <c r="E36" s="18" t="s">
        <v>1</v>
      </c>
      <c r="F36" s="325">
        <v>0</v>
      </c>
      <c r="G36" s="39"/>
      <c r="H36" s="45"/>
    </row>
    <row r="37" s="2" customFormat="1" ht="16.8" customHeight="1">
      <c r="A37" s="39"/>
      <c r="B37" s="45"/>
      <c r="C37" s="324" t="s">
        <v>1</v>
      </c>
      <c r="D37" s="324" t="s">
        <v>451</v>
      </c>
      <c r="E37" s="18" t="s">
        <v>1</v>
      </c>
      <c r="F37" s="325">
        <v>0</v>
      </c>
      <c r="G37" s="39"/>
      <c r="H37" s="45"/>
    </row>
    <row r="38" s="2" customFormat="1" ht="16.8" customHeight="1">
      <c r="A38" s="39"/>
      <c r="B38" s="45"/>
      <c r="C38" s="324" t="s">
        <v>1</v>
      </c>
      <c r="D38" s="324" t="s">
        <v>736</v>
      </c>
      <c r="E38" s="18" t="s">
        <v>1</v>
      </c>
      <c r="F38" s="325">
        <v>246.21000000000001</v>
      </c>
      <c r="G38" s="39"/>
      <c r="H38" s="45"/>
    </row>
    <row r="39" s="2" customFormat="1" ht="16.8" customHeight="1">
      <c r="A39" s="39"/>
      <c r="B39" s="45"/>
      <c r="C39" s="324" t="s">
        <v>380</v>
      </c>
      <c r="D39" s="324" t="s">
        <v>438</v>
      </c>
      <c r="E39" s="18" t="s">
        <v>1</v>
      </c>
      <c r="F39" s="325">
        <v>246.21000000000001</v>
      </c>
      <c r="G39" s="39"/>
      <c r="H39" s="45"/>
    </row>
    <row r="40" s="2" customFormat="1" ht="16.8" customHeight="1">
      <c r="A40" s="39"/>
      <c r="B40" s="45"/>
      <c r="C40" s="326" t="s">
        <v>919</v>
      </c>
      <c r="D40" s="39"/>
      <c r="E40" s="39"/>
      <c r="F40" s="39"/>
      <c r="G40" s="39"/>
      <c r="H40" s="45"/>
    </row>
    <row r="41" s="2" customFormat="1" ht="16.8" customHeight="1">
      <c r="A41" s="39"/>
      <c r="B41" s="45"/>
      <c r="C41" s="324" t="s">
        <v>732</v>
      </c>
      <c r="D41" s="324" t="s">
        <v>733</v>
      </c>
      <c r="E41" s="18" t="s">
        <v>153</v>
      </c>
      <c r="F41" s="325">
        <v>246.21000000000001</v>
      </c>
      <c r="G41" s="39"/>
      <c r="H41" s="45"/>
    </row>
    <row r="42" s="2" customFormat="1" ht="16.8" customHeight="1">
      <c r="A42" s="39"/>
      <c r="B42" s="45"/>
      <c r="C42" s="324" t="s">
        <v>446</v>
      </c>
      <c r="D42" s="324" t="s">
        <v>447</v>
      </c>
      <c r="E42" s="18" t="s">
        <v>153</v>
      </c>
      <c r="F42" s="325">
        <v>246.21000000000001</v>
      </c>
      <c r="G42" s="39"/>
      <c r="H42" s="45"/>
    </row>
    <row r="43" s="2" customFormat="1" ht="16.8" customHeight="1">
      <c r="A43" s="39"/>
      <c r="B43" s="45"/>
      <c r="C43" s="324" t="s">
        <v>701</v>
      </c>
      <c r="D43" s="324" t="s">
        <v>702</v>
      </c>
      <c r="E43" s="18" t="s">
        <v>153</v>
      </c>
      <c r="F43" s="325">
        <v>246.21000000000001</v>
      </c>
      <c r="G43" s="39"/>
      <c r="H43" s="45"/>
    </row>
    <row r="44" s="2" customFormat="1" ht="16.8" customHeight="1">
      <c r="A44" s="39"/>
      <c r="B44" s="45"/>
      <c r="C44" s="324" t="s">
        <v>712</v>
      </c>
      <c r="D44" s="324" t="s">
        <v>713</v>
      </c>
      <c r="E44" s="18" t="s">
        <v>153</v>
      </c>
      <c r="F44" s="325">
        <v>492.42000000000002</v>
      </c>
      <c r="G44" s="39"/>
      <c r="H44" s="45"/>
    </row>
    <row r="45" s="2" customFormat="1">
      <c r="A45" s="39"/>
      <c r="B45" s="45"/>
      <c r="C45" s="324" t="s">
        <v>723</v>
      </c>
      <c r="D45" s="324" t="s">
        <v>724</v>
      </c>
      <c r="E45" s="18" t="s">
        <v>153</v>
      </c>
      <c r="F45" s="325">
        <v>246.21000000000001</v>
      </c>
      <c r="G45" s="39"/>
      <c r="H45" s="45"/>
    </row>
    <row r="46" s="2" customFormat="1" ht="16.8" customHeight="1">
      <c r="A46" s="39"/>
      <c r="B46" s="45"/>
      <c r="C46" s="324" t="s">
        <v>754</v>
      </c>
      <c r="D46" s="324" t="s">
        <v>755</v>
      </c>
      <c r="E46" s="18" t="s">
        <v>293</v>
      </c>
      <c r="F46" s="325">
        <v>246.21000000000001</v>
      </c>
      <c r="G46" s="39"/>
      <c r="H46" s="45"/>
    </row>
    <row r="47" s="2" customFormat="1" ht="16.8" customHeight="1">
      <c r="A47" s="39"/>
      <c r="B47" s="45"/>
      <c r="C47" s="324" t="s">
        <v>780</v>
      </c>
      <c r="D47" s="324" t="s">
        <v>781</v>
      </c>
      <c r="E47" s="18" t="s">
        <v>153</v>
      </c>
      <c r="F47" s="325">
        <v>246.21000000000001</v>
      </c>
      <c r="G47" s="39"/>
      <c r="H47" s="45"/>
    </row>
    <row r="48" s="2" customFormat="1" ht="16.8" customHeight="1">
      <c r="A48" s="39"/>
      <c r="B48" s="45"/>
      <c r="C48" s="324" t="s">
        <v>748</v>
      </c>
      <c r="D48" s="324" t="s">
        <v>749</v>
      </c>
      <c r="E48" s="18" t="s">
        <v>153</v>
      </c>
      <c r="F48" s="325">
        <v>283.70100000000002</v>
      </c>
      <c r="G48" s="39"/>
      <c r="H48" s="45"/>
    </row>
    <row r="49" s="2" customFormat="1" ht="16.8" customHeight="1">
      <c r="A49" s="39"/>
      <c r="B49" s="45"/>
      <c r="C49" s="320" t="s">
        <v>378</v>
      </c>
      <c r="D49" s="321" t="s">
        <v>1</v>
      </c>
      <c r="E49" s="322" t="s">
        <v>1</v>
      </c>
      <c r="F49" s="323">
        <v>30.370000000000001</v>
      </c>
      <c r="G49" s="39"/>
      <c r="H49" s="45"/>
    </row>
    <row r="50" s="2" customFormat="1" ht="16.8" customHeight="1">
      <c r="A50" s="39"/>
      <c r="B50" s="45"/>
      <c r="C50" s="324" t="s">
        <v>1</v>
      </c>
      <c r="D50" s="324" t="s">
        <v>688</v>
      </c>
      <c r="E50" s="18" t="s">
        <v>1</v>
      </c>
      <c r="F50" s="325">
        <v>0</v>
      </c>
      <c r="G50" s="39"/>
      <c r="H50" s="45"/>
    </row>
    <row r="51" s="2" customFormat="1" ht="16.8" customHeight="1">
      <c r="A51" s="39"/>
      <c r="B51" s="45"/>
      <c r="C51" s="324" t="s">
        <v>1</v>
      </c>
      <c r="D51" s="324" t="s">
        <v>460</v>
      </c>
      <c r="E51" s="18" t="s">
        <v>1</v>
      </c>
      <c r="F51" s="325">
        <v>0</v>
      </c>
      <c r="G51" s="39"/>
      <c r="H51" s="45"/>
    </row>
    <row r="52" s="2" customFormat="1" ht="16.8" customHeight="1">
      <c r="A52" s="39"/>
      <c r="B52" s="45"/>
      <c r="C52" s="324" t="s">
        <v>1</v>
      </c>
      <c r="D52" s="324" t="s">
        <v>480</v>
      </c>
      <c r="E52" s="18" t="s">
        <v>1</v>
      </c>
      <c r="F52" s="325">
        <v>0</v>
      </c>
      <c r="G52" s="39"/>
      <c r="H52" s="45"/>
    </row>
    <row r="53" s="2" customFormat="1" ht="16.8" customHeight="1">
      <c r="A53" s="39"/>
      <c r="B53" s="45"/>
      <c r="C53" s="324" t="s">
        <v>1</v>
      </c>
      <c r="D53" s="324" t="s">
        <v>689</v>
      </c>
      <c r="E53" s="18" t="s">
        <v>1</v>
      </c>
      <c r="F53" s="325">
        <v>30.370000000000001</v>
      </c>
      <c r="G53" s="39"/>
      <c r="H53" s="45"/>
    </row>
    <row r="54" s="2" customFormat="1" ht="16.8" customHeight="1">
      <c r="A54" s="39"/>
      <c r="B54" s="45"/>
      <c r="C54" s="324" t="s">
        <v>378</v>
      </c>
      <c r="D54" s="324" t="s">
        <v>438</v>
      </c>
      <c r="E54" s="18" t="s">
        <v>1</v>
      </c>
      <c r="F54" s="325">
        <v>30.370000000000001</v>
      </c>
      <c r="G54" s="39"/>
      <c r="H54" s="45"/>
    </row>
    <row r="55" s="2" customFormat="1" ht="16.8" customHeight="1">
      <c r="A55" s="39"/>
      <c r="B55" s="45"/>
      <c r="C55" s="326" t="s">
        <v>919</v>
      </c>
      <c r="D55" s="39"/>
      <c r="E55" s="39"/>
      <c r="F55" s="39"/>
      <c r="G55" s="39"/>
      <c r="H55" s="45"/>
    </row>
    <row r="56" s="2" customFormat="1" ht="16.8" customHeight="1">
      <c r="A56" s="39"/>
      <c r="B56" s="45"/>
      <c r="C56" s="324" t="s">
        <v>685</v>
      </c>
      <c r="D56" s="324" t="s">
        <v>686</v>
      </c>
      <c r="E56" s="18" t="s">
        <v>293</v>
      </c>
      <c r="F56" s="325">
        <v>40.670000000000002</v>
      </c>
      <c r="G56" s="39"/>
      <c r="H56" s="45"/>
    </row>
    <row r="57" s="2" customFormat="1">
      <c r="A57" s="39"/>
      <c r="B57" s="45"/>
      <c r="C57" s="324" t="s">
        <v>476</v>
      </c>
      <c r="D57" s="324" t="s">
        <v>477</v>
      </c>
      <c r="E57" s="18" t="s">
        <v>293</v>
      </c>
      <c r="F57" s="325">
        <v>40.670000000000002</v>
      </c>
      <c r="G57" s="39"/>
      <c r="H57" s="45"/>
    </row>
    <row r="58" s="2" customFormat="1" ht="16.8" customHeight="1">
      <c r="A58" s="39"/>
      <c r="B58" s="45"/>
      <c r="C58" s="324" t="s">
        <v>859</v>
      </c>
      <c r="D58" s="324" t="s">
        <v>860</v>
      </c>
      <c r="E58" s="18" t="s">
        <v>153</v>
      </c>
      <c r="F58" s="325">
        <v>1041.6869999999999</v>
      </c>
      <c r="G58" s="39"/>
      <c r="H58" s="45"/>
    </row>
    <row r="59" s="2" customFormat="1" ht="16.8" customHeight="1">
      <c r="A59" s="39"/>
      <c r="B59" s="45"/>
      <c r="C59" s="320" t="s">
        <v>369</v>
      </c>
      <c r="D59" s="321" t="s">
        <v>1</v>
      </c>
      <c r="E59" s="322" t="s">
        <v>1</v>
      </c>
      <c r="F59" s="323">
        <v>29.359999999999999</v>
      </c>
      <c r="G59" s="39"/>
      <c r="H59" s="45"/>
    </row>
    <row r="60" s="2" customFormat="1" ht="16.8" customHeight="1">
      <c r="A60" s="39"/>
      <c r="B60" s="45"/>
      <c r="C60" s="324" t="s">
        <v>1</v>
      </c>
      <c r="D60" s="324" t="s">
        <v>677</v>
      </c>
      <c r="E60" s="18" t="s">
        <v>1</v>
      </c>
      <c r="F60" s="325">
        <v>0</v>
      </c>
      <c r="G60" s="39"/>
      <c r="H60" s="45"/>
    </row>
    <row r="61" s="2" customFormat="1" ht="16.8" customHeight="1">
      <c r="A61" s="39"/>
      <c r="B61" s="45"/>
      <c r="C61" s="324" t="s">
        <v>1</v>
      </c>
      <c r="D61" s="324" t="s">
        <v>460</v>
      </c>
      <c r="E61" s="18" t="s">
        <v>1</v>
      </c>
      <c r="F61" s="325">
        <v>0</v>
      </c>
      <c r="G61" s="39"/>
      <c r="H61" s="45"/>
    </row>
    <row r="62" s="2" customFormat="1" ht="16.8" customHeight="1">
      <c r="A62" s="39"/>
      <c r="B62" s="45"/>
      <c r="C62" s="324" t="s">
        <v>1</v>
      </c>
      <c r="D62" s="324" t="s">
        <v>480</v>
      </c>
      <c r="E62" s="18" t="s">
        <v>1</v>
      </c>
      <c r="F62" s="325">
        <v>0</v>
      </c>
      <c r="G62" s="39"/>
      <c r="H62" s="45"/>
    </row>
    <row r="63" s="2" customFormat="1" ht="16.8" customHeight="1">
      <c r="A63" s="39"/>
      <c r="B63" s="45"/>
      <c r="C63" s="324" t="s">
        <v>1</v>
      </c>
      <c r="D63" s="324" t="s">
        <v>678</v>
      </c>
      <c r="E63" s="18" t="s">
        <v>1</v>
      </c>
      <c r="F63" s="325">
        <v>29.359999999999999</v>
      </c>
      <c r="G63" s="39"/>
      <c r="H63" s="45"/>
    </row>
    <row r="64" s="2" customFormat="1" ht="16.8" customHeight="1">
      <c r="A64" s="39"/>
      <c r="B64" s="45"/>
      <c r="C64" s="324" t="s">
        <v>369</v>
      </c>
      <c r="D64" s="324" t="s">
        <v>438</v>
      </c>
      <c r="E64" s="18" t="s">
        <v>1</v>
      </c>
      <c r="F64" s="325">
        <v>29.359999999999999</v>
      </c>
      <c r="G64" s="39"/>
      <c r="H64" s="45"/>
    </row>
    <row r="65" s="2" customFormat="1" ht="16.8" customHeight="1">
      <c r="A65" s="39"/>
      <c r="B65" s="45"/>
      <c r="C65" s="326" t="s">
        <v>919</v>
      </c>
      <c r="D65" s="39"/>
      <c r="E65" s="39"/>
      <c r="F65" s="39"/>
      <c r="G65" s="39"/>
      <c r="H65" s="45"/>
    </row>
    <row r="66" s="2" customFormat="1">
      <c r="A66" s="39"/>
      <c r="B66" s="45"/>
      <c r="C66" s="324" t="s">
        <v>674</v>
      </c>
      <c r="D66" s="324" t="s">
        <v>675</v>
      </c>
      <c r="E66" s="18" t="s">
        <v>153</v>
      </c>
      <c r="F66" s="325">
        <v>34.990000000000002</v>
      </c>
      <c r="G66" s="39"/>
      <c r="H66" s="45"/>
    </row>
    <row r="67" s="2" customFormat="1" ht="16.8" customHeight="1">
      <c r="A67" s="39"/>
      <c r="B67" s="45"/>
      <c r="C67" s="324" t="s">
        <v>456</v>
      </c>
      <c r="D67" s="324" t="s">
        <v>457</v>
      </c>
      <c r="E67" s="18" t="s">
        <v>153</v>
      </c>
      <c r="F67" s="325">
        <v>29.359999999999999</v>
      </c>
      <c r="G67" s="39"/>
      <c r="H67" s="45"/>
    </row>
    <row r="68" s="2" customFormat="1" ht="16.8" customHeight="1">
      <c r="A68" s="39"/>
      <c r="B68" s="45"/>
      <c r="C68" s="324" t="s">
        <v>503</v>
      </c>
      <c r="D68" s="324" t="s">
        <v>504</v>
      </c>
      <c r="E68" s="18" t="s">
        <v>153</v>
      </c>
      <c r="F68" s="325">
        <v>34.990000000000002</v>
      </c>
      <c r="G68" s="39"/>
      <c r="H68" s="45"/>
    </row>
    <row r="69" s="2" customFormat="1" ht="16.8" customHeight="1">
      <c r="A69" s="39"/>
      <c r="B69" s="45"/>
      <c r="C69" s="324" t="s">
        <v>511</v>
      </c>
      <c r="D69" s="324" t="s">
        <v>512</v>
      </c>
      <c r="E69" s="18" t="s">
        <v>153</v>
      </c>
      <c r="F69" s="325">
        <v>34.990000000000002</v>
      </c>
      <c r="G69" s="39"/>
      <c r="H69" s="45"/>
    </row>
    <row r="70" s="2" customFormat="1" ht="16.8" customHeight="1">
      <c r="A70" s="39"/>
      <c r="B70" s="45"/>
      <c r="C70" s="324" t="s">
        <v>647</v>
      </c>
      <c r="D70" s="324" t="s">
        <v>648</v>
      </c>
      <c r="E70" s="18" t="s">
        <v>153</v>
      </c>
      <c r="F70" s="325">
        <v>34.990000000000002</v>
      </c>
      <c r="G70" s="39"/>
      <c r="H70" s="45"/>
    </row>
    <row r="71" s="2" customFormat="1" ht="16.8" customHeight="1">
      <c r="A71" s="39"/>
      <c r="B71" s="45"/>
      <c r="C71" s="324" t="s">
        <v>652</v>
      </c>
      <c r="D71" s="324" t="s">
        <v>653</v>
      </c>
      <c r="E71" s="18" t="s">
        <v>153</v>
      </c>
      <c r="F71" s="325">
        <v>34.990000000000002</v>
      </c>
      <c r="G71" s="39"/>
      <c r="H71" s="45"/>
    </row>
    <row r="72" s="2" customFormat="1" ht="16.8" customHeight="1">
      <c r="A72" s="39"/>
      <c r="B72" s="45"/>
      <c r="C72" s="324" t="s">
        <v>657</v>
      </c>
      <c r="D72" s="324" t="s">
        <v>658</v>
      </c>
      <c r="E72" s="18" t="s">
        <v>153</v>
      </c>
      <c r="F72" s="325">
        <v>69.980000000000004</v>
      </c>
      <c r="G72" s="39"/>
      <c r="H72" s="45"/>
    </row>
    <row r="73" s="2" customFormat="1" ht="16.8" customHeight="1">
      <c r="A73" s="39"/>
      <c r="B73" s="45"/>
      <c r="C73" s="324" t="s">
        <v>692</v>
      </c>
      <c r="D73" s="324" t="s">
        <v>693</v>
      </c>
      <c r="E73" s="18" t="s">
        <v>153</v>
      </c>
      <c r="F73" s="325">
        <v>34.990000000000002</v>
      </c>
      <c r="G73" s="39"/>
      <c r="H73" s="45"/>
    </row>
    <row r="74" s="2" customFormat="1" ht="16.8" customHeight="1">
      <c r="A74" s="39"/>
      <c r="B74" s="45"/>
      <c r="C74" s="320" t="s">
        <v>371</v>
      </c>
      <c r="D74" s="321" t="s">
        <v>1</v>
      </c>
      <c r="E74" s="322" t="s">
        <v>1</v>
      </c>
      <c r="F74" s="323">
        <v>10.300000000000001</v>
      </c>
      <c r="G74" s="39"/>
      <c r="H74" s="45"/>
    </row>
    <row r="75" s="2" customFormat="1" ht="16.8" customHeight="1">
      <c r="A75" s="39"/>
      <c r="B75" s="45"/>
      <c r="C75" s="324" t="s">
        <v>1</v>
      </c>
      <c r="D75" s="324" t="s">
        <v>443</v>
      </c>
      <c r="E75" s="18" t="s">
        <v>1</v>
      </c>
      <c r="F75" s="325">
        <v>0</v>
      </c>
      <c r="G75" s="39"/>
      <c r="H75" s="45"/>
    </row>
    <row r="76" s="2" customFormat="1" ht="16.8" customHeight="1">
      <c r="A76" s="39"/>
      <c r="B76" s="45"/>
      <c r="C76" s="324" t="s">
        <v>1</v>
      </c>
      <c r="D76" s="324" t="s">
        <v>444</v>
      </c>
      <c r="E76" s="18" t="s">
        <v>1</v>
      </c>
      <c r="F76" s="325">
        <v>0</v>
      </c>
      <c r="G76" s="39"/>
      <c r="H76" s="45"/>
    </row>
    <row r="77" s="2" customFormat="1" ht="16.8" customHeight="1">
      <c r="A77" s="39"/>
      <c r="B77" s="45"/>
      <c r="C77" s="324" t="s">
        <v>1</v>
      </c>
      <c r="D77" s="324" t="s">
        <v>690</v>
      </c>
      <c r="E77" s="18" t="s">
        <v>1</v>
      </c>
      <c r="F77" s="325">
        <v>10.300000000000001</v>
      </c>
      <c r="G77" s="39"/>
      <c r="H77" s="45"/>
    </row>
    <row r="78" s="2" customFormat="1" ht="16.8" customHeight="1">
      <c r="A78" s="39"/>
      <c r="B78" s="45"/>
      <c r="C78" s="324" t="s">
        <v>371</v>
      </c>
      <c r="D78" s="324" t="s">
        <v>438</v>
      </c>
      <c r="E78" s="18" t="s">
        <v>1</v>
      </c>
      <c r="F78" s="325">
        <v>10.300000000000001</v>
      </c>
      <c r="G78" s="39"/>
      <c r="H78" s="45"/>
    </row>
    <row r="79" s="2" customFormat="1" ht="16.8" customHeight="1">
      <c r="A79" s="39"/>
      <c r="B79" s="45"/>
      <c r="C79" s="326" t="s">
        <v>919</v>
      </c>
      <c r="D79" s="39"/>
      <c r="E79" s="39"/>
      <c r="F79" s="39"/>
      <c r="G79" s="39"/>
      <c r="H79" s="45"/>
    </row>
    <row r="80" s="2" customFormat="1" ht="16.8" customHeight="1">
      <c r="A80" s="39"/>
      <c r="B80" s="45"/>
      <c r="C80" s="324" t="s">
        <v>685</v>
      </c>
      <c r="D80" s="324" t="s">
        <v>686</v>
      </c>
      <c r="E80" s="18" t="s">
        <v>293</v>
      </c>
      <c r="F80" s="325">
        <v>40.670000000000002</v>
      </c>
      <c r="G80" s="39"/>
      <c r="H80" s="45"/>
    </row>
    <row r="81" s="2" customFormat="1">
      <c r="A81" s="39"/>
      <c r="B81" s="45"/>
      <c r="C81" s="324" t="s">
        <v>476</v>
      </c>
      <c r="D81" s="324" t="s">
        <v>477</v>
      </c>
      <c r="E81" s="18" t="s">
        <v>293</v>
      </c>
      <c r="F81" s="325">
        <v>40.670000000000002</v>
      </c>
      <c r="G81" s="39"/>
      <c r="H81" s="45"/>
    </row>
    <row r="82" s="2" customFormat="1" ht="16.8" customHeight="1">
      <c r="A82" s="39"/>
      <c r="B82" s="45"/>
      <c r="C82" s="324" t="s">
        <v>669</v>
      </c>
      <c r="D82" s="324" t="s">
        <v>670</v>
      </c>
      <c r="E82" s="18" t="s">
        <v>293</v>
      </c>
      <c r="F82" s="325">
        <v>10.300000000000001</v>
      </c>
      <c r="G82" s="39"/>
      <c r="H82" s="45"/>
    </row>
    <row r="83" s="2" customFormat="1" ht="16.8" customHeight="1">
      <c r="A83" s="39"/>
      <c r="B83" s="45"/>
      <c r="C83" s="324" t="s">
        <v>859</v>
      </c>
      <c r="D83" s="324" t="s">
        <v>860</v>
      </c>
      <c r="E83" s="18" t="s">
        <v>153</v>
      </c>
      <c r="F83" s="325">
        <v>1041.6869999999999</v>
      </c>
      <c r="G83" s="39"/>
      <c r="H83" s="45"/>
    </row>
    <row r="84" s="2" customFormat="1" ht="16.8" customHeight="1">
      <c r="A84" s="39"/>
      <c r="B84" s="45"/>
      <c r="C84" s="320" t="s">
        <v>376</v>
      </c>
      <c r="D84" s="321" t="s">
        <v>1</v>
      </c>
      <c r="E84" s="322" t="s">
        <v>1</v>
      </c>
      <c r="F84" s="323">
        <v>5.6299999999999999</v>
      </c>
      <c r="G84" s="39"/>
      <c r="H84" s="45"/>
    </row>
    <row r="85" s="2" customFormat="1" ht="16.8" customHeight="1">
      <c r="A85" s="39"/>
      <c r="B85" s="45"/>
      <c r="C85" s="324" t="s">
        <v>1</v>
      </c>
      <c r="D85" s="324" t="s">
        <v>443</v>
      </c>
      <c r="E85" s="18" t="s">
        <v>1</v>
      </c>
      <c r="F85" s="325">
        <v>0</v>
      </c>
      <c r="G85" s="39"/>
      <c r="H85" s="45"/>
    </row>
    <row r="86" s="2" customFormat="1" ht="16.8" customHeight="1">
      <c r="A86" s="39"/>
      <c r="B86" s="45"/>
      <c r="C86" s="324" t="s">
        <v>1</v>
      </c>
      <c r="D86" s="324" t="s">
        <v>444</v>
      </c>
      <c r="E86" s="18" t="s">
        <v>1</v>
      </c>
      <c r="F86" s="325">
        <v>0</v>
      </c>
      <c r="G86" s="39"/>
      <c r="H86" s="45"/>
    </row>
    <row r="87" s="2" customFormat="1" ht="16.8" customHeight="1">
      <c r="A87" s="39"/>
      <c r="B87" s="45"/>
      <c r="C87" s="324" t="s">
        <v>1</v>
      </c>
      <c r="D87" s="324" t="s">
        <v>679</v>
      </c>
      <c r="E87" s="18" t="s">
        <v>1</v>
      </c>
      <c r="F87" s="325">
        <v>5.6299999999999999</v>
      </c>
      <c r="G87" s="39"/>
      <c r="H87" s="45"/>
    </row>
    <row r="88" s="2" customFormat="1" ht="16.8" customHeight="1">
      <c r="A88" s="39"/>
      <c r="B88" s="45"/>
      <c r="C88" s="324" t="s">
        <v>376</v>
      </c>
      <c r="D88" s="324" t="s">
        <v>438</v>
      </c>
      <c r="E88" s="18" t="s">
        <v>1</v>
      </c>
      <c r="F88" s="325">
        <v>5.6299999999999999</v>
      </c>
      <c r="G88" s="39"/>
      <c r="H88" s="45"/>
    </row>
    <row r="89" s="2" customFormat="1" ht="16.8" customHeight="1">
      <c r="A89" s="39"/>
      <c r="B89" s="45"/>
      <c r="C89" s="326" t="s">
        <v>919</v>
      </c>
      <c r="D89" s="39"/>
      <c r="E89" s="39"/>
      <c r="F89" s="39"/>
      <c r="G89" s="39"/>
      <c r="H89" s="45"/>
    </row>
    <row r="90" s="2" customFormat="1">
      <c r="A90" s="39"/>
      <c r="B90" s="45"/>
      <c r="C90" s="324" t="s">
        <v>674</v>
      </c>
      <c r="D90" s="324" t="s">
        <v>675</v>
      </c>
      <c r="E90" s="18" t="s">
        <v>153</v>
      </c>
      <c r="F90" s="325">
        <v>34.990000000000002</v>
      </c>
      <c r="G90" s="39"/>
      <c r="H90" s="45"/>
    </row>
    <row r="91" s="2" customFormat="1" ht="16.8" customHeight="1">
      <c r="A91" s="39"/>
      <c r="B91" s="45"/>
      <c r="C91" s="324" t="s">
        <v>466</v>
      </c>
      <c r="D91" s="324" t="s">
        <v>467</v>
      </c>
      <c r="E91" s="18" t="s">
        <v>153</v>
      </c>
      <c r="F91" s="325">
        <v>5.6299999999999999</v>
      </c>
      <c r="G91" s="39"/>
      <c r="H91" s="45"/>
    </row>
    <row r="92" s="2" customFormat="1" ht="16.8" customHeight="1">
      <c r="A92" s="39"/>
      <c r="B92" s="45"/>
      <c r="C92" s="324" t="s">
        <v>483</v>
      </c>
      <c r="D92" s="324" t="s">
        <v>484</v>
      </c>
      <c r="E92" s="18" t="s">
        <v>153</v>
      </c>
      <c r="F92" s="325">
        <v>5.6299999999999999</v>
      </c>
      <c r="G92" s="39"/>
      <c r="H92" s="45"/>
    </row>
    <row r="93" s="2" customFormat="1" ht="16.8" customHeight="1">
      <c r="A93" s="39"/>
      <c r="B93" s="45"/>
      <c r="C93" s="324" t="s">
        <v>503</v>
      </c>
      <c r="D93" s="324" t="s">
        <v>504</v>
      </c>
      <c r="E93" s="18" t="s">
        <v>153</v>
      </c>
      <c r="F93" s="325">
        <v>34.990000000000002</v>
      </c>
      <c r="G93" s="39"/>
      <c r="H93" s="45"/>
    </row>
    <row r="94" s="2" customFormat="1" ht="16.8" customHeight="1">
      <c r="A94" s="39"/>
      <c r="B94" s="45"/>
      <c r="C94" s="324" t="s">
        <v>511</v>
      </c>
      <c r="D94" s="324" t="s">
        <v>512</v>
      </c>
      <c r="E94" s="18" t="s">
        <v>153</v>
      </c>
      <c r="F94" s="325">
        <v>34.990000000000002</v>
      </c>
      <c r="G94" s="39"/>
      <c r="H94" s="45"/>
    </row>
    <row r="95" s="2" customFormat="1" ht="16.8" customHeight="1">
      <c r="A95" s="39"/>
      <c r="B95" s="45"/>
      <c r="C95" s="324" t="s">
        <v>647</v>
      </c>
      <c r="D95" s="324" t="s">
        <v>648</v>
      </c>
      <c r="E95" s="18" t="s">
        <v>153</v>
      </c>
      <c r="F95" s="325">
        <v>34.990000000000002</v>
      </c>
      <c r="G95" s="39"/>
      <c r="H95" s="45"/>
    </row>
    <row r="96" s="2" customFormat="1" ht="16.8" customHeight="1">
      <c r="A96" s="39"/>
      <c r="B96" s="45"/>
      <c r="C96" s="324" t="s">
        <v>652</v>
      </c>
      <c r="D96" s="324" t="s">
        <v>653</v>
      </c>
      <c r="E96" s="18" t="s">
        <v>153</v>
      </c>
      <c r="F96" s="325">
        <v>34.990000000000002</v>
      </c>
      <c r="G96" s="39"/>
      <c r="H96" s="45"/>
    </row>
    <row r="97" s="2" customFormat="1" ht="16.8" customHeight="1">
      <c r="A97" s="39"/>
      <c r="B97" s="45"/>
      <c r="C97" s="324" t="s">
        <v>657</v>
      </c>
      <c r="D97" s="324" t="s">
        <v>658</v>
      </c>
      <c r="E97" s="18" t="s">
        <v>153</v>
      </c>
      <c r="F97" s="325">
        <v>69.980000000000004</v>
      </c>
      <c r="G97" s="39"/>
      <c r="H97" s="45"/>
    </row>
    <row r="98" s="2" customFormat="1" ht="16.8" customHeight="1">
      <c r="A98" s="39"/>
      <c r="B98" s="45"/>
      <c r="C98" s="324" t="s">
        <v>664</v>
      </c>
      <c r="D98" s="324" t="s">
        <v>665</v>
      </c>
      <c r="E98" s="18" t="s">
        <v>153</v>
      </c>
      <c r="F98" s="325">
        <v>5.6299999999999999</v>
      </c>
      <c r="G98" s="39"/>
      <c r="H98" s="45"/>
    </row>
    <row r="99" s="2" customFormat="1" ht="16.8" customHeight="1">
      <c r="A99" s="39"/>
      <c r="B99" s="45"/>
      <c r="C99" s="324" t="s">
        <v>692</v>
      </c>
      <c r="D99" s="324" t="s">
        <v>693</v>
      </c>
      <c r="E99" s="18" t="s">
        <v>153</v>
      </c>
      <c r="F99" s="325">
        <v>34.990000000000002</v>
      </c>
      <c r="G99" s="39"/>
      <c r="H99" s="45"/>
    </row>
    <row r="100" s="2" customFormat="1" ht="16.8" customHeight="1">
      <c r="A100" s="39"/>
      <c r="B100" s="45"/>
      <c r="C100" s="324" t="s">
        <v>439</v>
      </c>
      <c r="D100" s="324" t="s">
        <v>440</v>
      </c>
      <c r="E100" s="18" t="s">
        <v>153</v>
      </c>
      <c r="F100" s="325">
        <v>5.6299999999999999</v>
      </c>
      <c r="G100" s="39"/>
      <c r="H100" s="45"/>
    </row>
    <row r="101" s="2" customFormat="1" ht="16.8" customHeight="1">
      <c r="A101" s="39"/>
      <c r="B101" s="45"/>
      <c r="C101" s="320" t="s">
        <v>386</v>
      </c>
      <c r="D101" s="321" t="s">
        <v>1</v>
      </c>
      <c r="E101" s="322" t="s">
        <v>1</v>
      </c>
      <c r="F101" s="323">
        <v>11.699999999999999</v>
      </c>
      <c r="G101" s="39"/>
      <c r="H101" s="45"/>
    </row>
    <row r="102" s="2" customFormat="1" ht="16.8" customHeight="1">
      <c r="A102" s="39"/>
      <c r="B102" s="45"/>
      <c r="C102" s="324" t="s">
        <v>1</v>
      </c>
      <c r="D102" s="324" t="s">
        <v>742</v>
      </c>
      <c r="E102" s="18" t="s">
        <v>1</v>
      </c>
      <c r="F102" s="325">
        <v>0</v>
      </c>
      <c r="G102" s="39"/>
      <c r="H102" s="45"/>
    </row>
    <row r="103" s="2" customFormat="1" ht="16.8" customHeight="1">
      <c r="A103" s="39"/>
      <c r="B103" s="45"/>
      <c r="C103" s="324" t="s">
        <v>1</v>
      </c>
      <c r="D103" s="324" t="s">
        <v>709</v>
      </c>
      <c r="E103" s="18" t="s">
        <v>1</v>
      </c>
      <c r="F103" s="325">
        <v>0</v>
      </c>
      <c r="G103" s="39"/>
      <c r="H103" s="45"/>
    </row>
    <row r="104" s="2" customFormat="1" ht="16.8" customHeight="1">
      <c r="A104" s="39"/>
      <c r="B104" s="45"/>
      <c r="C104" s="324" t="s">
        <v>386</v>
      </c>
      <c r="D104" s="324" t="s">
        <v>751</v>
      </c>
      <c r="E104" s="18" t="s">
        <v>1</v>
      </c>
      <c r="F104" s="325">
        <v>11.699999999999999</v>
      </c>
      <c r="G104" s="39"/>
      <c r="H104" s="45"/>
    </row>
    <row r="105" s="2" customFormat="1" ht="16.8" customHeight="1">
      <c r="A105" s="39"/>
      <c r="B105" s="45"/>
      <c r="C105" s="326" t="s">
        <v>919</v>
      </c>
      <c r="D105" s="39"/>
      <c r="E105" s="39"/>
      <c r="F105" s="39"/>
      <c r="G105" s="39"/>
      <c r="H105" s="45"/>
    </row>
    <row r="106" s="2" customFormat="1" ht="16.8" customHeight="1">
      <c r="A106" s="39"/>
      <c r="B106" s="45"/>
      <c r="C106" s="324" t="s">
        <v>748</v>
      </c>
      <c r="D106" s="324" t="s">
        <v>749</v>
      </c>
      <c r="E106" s="18" t="s">
        <v>153</v>
      </c>
      <c r="F106" s="325">
        <v>257.91000000000003</v>
      </c>
      <c r="G106" s="39"/>
      <c r="H106" s="45"/>
    </row>
    <row r="107" s="2" customFormat="1" ht="16.8" customHeight="1">
      <c r="A107" s="39"/>
      <c r="B107" s="45"/>
      <c r="C107" s="324" t="s">
        <v>706</v>
      </c>
      <c r="D107" s="324" t="s">
        <v>707</v>
      </c>
      <c r="E107" s="18" t="s">
        <v>153</v>
      </c>
      <c r="F107" s="325">
        <v>11.699999999999999</v>
      </c>
      <c r="G107" s="39"/>
      <c r="H107" s="45"/>
    </row>
    <row r="108" s="2" customFormat="1" ht="16.8" customHeight="1">
      <c r="A108" s="39"/>
      <c r="B108" s="45"/>
      <c r="C108" s="324" t="s">
        <v>718</v>
      </c>
      <c r="D108" s="324" t="s">
        <v>719</v>
      </c>
      <c r="E108" s="18" t="s">
        <v>153</v>
      </c>
      <c r="F108" s="325">
        <v>11.699999999999999</v>
      </c>
      <c r="G108" s="39"/>
      <c r="H108" s="45"/>
    </row>
    <row r="109" s="2" customFormat="1">
      <c r="A109" s="39"/>
      <c r="B109" s="45"/>
      <c r="C109" s="324" t="s">
        <v>728</v>
      </c>
      <c r="D109" s="324" t="s">
        <v>729</v>
      </c>
      <c r="E109" s="18" t="s">
        <v>153</v>
      </c>
      <c r="F109" s="325">
        <v>11.699999999999999</v>
      </c>
      <c r="G109" s="39"/>
      <c r="H109" s="45"/>
    </row>
    <row r="110" s="2" customFormat="1" ht="16.8" customHeight="1">
      <c r="A110" s="39"/>
      <c r="B110" s="45"/>
      <c r="C110" s="320" t="s">
        <v>384</v>
      </c>
      <c r="D110" s="321" t="s">
        <v>1</v>
      </c>
      <c r="E110" s="322" t="s">
        <v>1</v>
      </c>
      <c r="F110" s="323">
        <v>281.19999999999999</v>
      </c>
      <c r="G110" s="39"/>
      <c r="H110" s="45"/>
    </row>
    <row r="111" s="2" customFormat="1" ht="16.8" customHeight="1">
      <c r="A111" s="39"/>
      <c r="B111" s="45"/>
      <c r="C111" s="324" t="s">
        <v>1</v>
      </c>
      <c r="D111" s="324" t="s">
        <v>437</v>
      </c>
      <c r="E111" s="18" t="s">
        <v>1</v>
      </c>
      <c r="F111" s="325">
        <v>0</v>
      </c>
      <c r="G111" s="39"/>
      <c r="H111" s="45"/>
    </row>
    <row r="112" s="2" customFormat="1" ht="16.8" customHeight="1">
      <c r="A112" s="39"/>
      <c r="B112" s="45"/>
      <c r="C112" s="324" t="s">
        <v>1</v>
      </c>
      <c r="D112" s="324" t="s">
        <v>428</v>
      </c>
      <c r="E112" s="18" t="s">
        <v>1</v>
      </c>
      <c r="F112" s="325">
        <v>0</v>
      </c>
      <c r="G112" s="39"/>
      <c r="H112" s="45"/>
    </row>
    <row r="113" s="2" customFormat="1" ht="16.8" customHeight="1">
      <c r="A113" s="39"/>
      <c r="B113" s="45"/>
      <c r="C113" s="324" t="s">
        <v>1</v>
      </c>
      <c r="D113" s="324" t="s">
        <v>211</v>
      </c>
      <c r="E113" s="18" t="s">
        <v>1</v>
      </c>
      <c r="F113" s="325">
        <v>0</v>
      </c>
      <c r="G113" s="39"/>
      <c r="H113" s="45"/>
    </row>
    <row r="114" s="2" customFormat="1">
      <c r="A114" s="39"/>
      <c r="B114" s="45"/>
      <c r="C114" s="324" t="s">
        <v>1</v>
      </c>
      <c r="D114" s="324" t="s">
        <v>212</v>
      </c>
      <c r="E114" s="18" t="s">
        <v>1</v>
      </c>
      <c r="F114" s="325">
        <v>281.19999999999999</v>
      </c>
      <c r="G114" s="39"/>
      <c r="H114" s="45"/>
    </row>
    <row r="115" s="2" customFormat="1" ht="16.8" customHeight="1">
      <c r="A115" s="39"/>
      <c r="B115" s="45"/>
      <c r="C115" s="324" t="s">
        <v>384</v>
      </c>
      <c r="D115" s="324" t="s">
        <v>438</v>
      </c>
      <c r="E115" s="18" t="s">
        <v>1</v>
      </c>
      <c r="F115" s="325">
        <v>281.19999999999999</v>
      </c>
      <c r="G115" s="39"/>
      <c r="H115" s="45"/>
    </row>
    <row r="116" s="2" customFormat="1" ht="16.8" customHeight="1">
      <c r="A116" s="39"/>
      <c r="B116" s="45"/>
      <c r="C116" s="326" t="s">
        <v>919</v>
      </c>
      <c r="D116" s="39"/>
      <c r="E116" s="39"/>
      <c r="F116" s="39"/>
      <c r="G116" s="39"/>
      <c r="H116" s="45"/>
    </row>
    <row r="117" s="2" customFormat="1">
      <c r="A117" s="39"/>
      <c r="B117" s="45"/>
      <c r="C117" s="324" t="s">
        <v>434</v>
      </c>
      <c r="D117" s="324" t="s">
        <v>435</v>
      </c>
      <c r="E117" s="18" t="s">
        <v>153</v>
      </c>
      <c r="F117" s="325">
        <v>281.19999999999999</v>
      </c>
      <c r="G117" s="39"/>
      <c r="H117" s="45"/>
    </row>
    <row r="118" s="2" customFormat="1" ht="16.8" customHeight="1">
      <c r="A118" s="39"/>
      <c r="B118" s="45"/>
      <c r="C118" s="324" t="s">
        <v>424</v>
      </c>
      <c r="D118" s="324" t="s">
        <v>425</v>
      </c>
      <c r="E118" s="18" t="s">
        <v>153</v>
      </c>
      <c r="F118" s="325">
        <v>281.19999999999999</v>
      </c>
      <c r="G118" s="39"/>
      <c r="H118" s="45"/>
    </row>
    <row r="119" s="2" customFormat="1" ht="16.8" customHeight="1">
      <c r="A119" s="39"/>
      <c r="B119" s="45"/>
      <c r="C119" s="324" t="s">
        <v>430</v>
      </c>
      <c r="D119" s="324" t="s">
        <v>431</v>
      </c>
      <c r="E119" s="18" t="s">
        <v>153</v>
      </c>
      <c r="F119" s="325">
        <v>281.19999999999999</v>
      </c>
      <c r="G119" s="39"/>
      <c r="H119" s="45"/>
    </row>
    <row r="120" s="2" customFormat="1" ht="16.8" customHeight="1">
      <c r="A120" s="39"/>
      <c r="B120" s="45"/>
      <c r="C120" s="324" t="s">
        <v>859</v>
      </c>
      <c r="D120" s="324" t="s">
        <v>860</v>
      </c>
      <c r="E120" s="18" t="s">
        <v>153</v>
      </c>
      <c r="F120" s="325">
        <v>1041.6869999999999</v>
      </c>
      <c r="G120" s="39"/>
      <c r="H120" s="45"/>
    </row>
    <row r="121" s="2" customFormat="1" ht="7.44" customHeight="1">
      <c r="A121" s="39"/>
      <c r="B121" s="180"/>
      <c r="C121" s="181"/>
      <c r="D121" s="181"/>
      <c r="E121" s="181"/>
      <c r="F121" s="181"/>
      <c r="G121" s="181"/>
      <c r="H121" s="45"/>
    </row>
    <row r="122" s="2" customFormat="1">
      <c r="A122" s="39"/>
      <c r="B122" s="39"/>
      <c r="C122" s="39"/>
      <c r="D122" s="39"/>
      <c r="E122" s="39"/>
      <c r="F122" s="39"/>
      <c r="G122" s="39"/>
      <c r="H122" s="39"/>
    </row>
  </sheetData>
  <sheetProtection sheet="1" formatColumns="0" formatRows="0" objects="1" scenarios="1" spinCount="100000" saltValue="TMfCGC3y02AOjDsrISM1MoeZWu7jWJUkK7c6dFjEZtZjzVQpcOCy2LWqL1JHO8xLwxDT+9YY9czyO7+kGfFIVA==" hashValue="uwylvTKZuBuukl+mQOc5+XVl9SUo4NkQb/vHAO86Qncrv8R/bLGUiY2XJemguDNA6DSgOTW3Iej3ckscODx6dA==" algorithmName="SHA-512" password="CC35"/>
  <mergeCells count="2">
    <mergeCell ref="D5:F5"/>
    <mergeCell ref="D6:F6"/>
  </mergeCells>
  <pageSetup paperSize="9" orientation="portrait" blackAndWhite="1" fitToHeight="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martin tuscher</dc:creator>
  <cp:lastModifiedBy>martin tuscher</cp:lastModifiedBy>
  <dcterms:created xsi:type="dcterms:W3CDTF">2025-10-21T11:58:43Z</dcterms:created>
  <dcterms:modified xsi:type="dcterms:W3CDTF">2025-10-21T11:58:52Z</dcterms:modified>
</cp:coreProperties>
</file>